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вод" sheetId="1" r:id="rId1"/>
    <sheet name="Лист3" sheetId="2" r:id="rId2"/>
  </sheets>
  <definedNames>
    <definedName name="_xlnm._FilterDatabase" localSheetId="0" hidden="1">'свод'!$A$5:$D$112</definedName>
  </definedNames>
  <calcPr fullCalcOnLoad="1"/>
</workbook>
</file>

<file path=xl/sharedStrings.xml><?xml version="1.0" encoding="utf-8"?>
<sst xmlns="http://schemas.openxmlformats.org/spreadsheetml/2006/main" count="805" uniqueCount="320">
  <si>
    <t>№ п/п</t>
  </si>
  <si>
    <t xml:space="preserve">Мероприятия </t>
  </si>
  <si>
    <t>Реконструкция водопроводной сети по ул. Окружная</t>
  </si>
  <si>
    <t>Строительство сетей водопровода по ул. Окружная</t>
  </si>
  <si>
    <t>Капитальный ремонт водопроводной сети по ул. Транспортная д.№29</t>
  </si>
  <si>
    <t>Реконструкция сетей водопровода п. Гусевский ул. Первомайская</t>
  </si>
  <si>
    <t>Реконструкция сетей водопровода п. Гусевский ул.Строительная</t>
  </si>
  <si>
    <t>Реконструкция водопроводной сети по ул. Некрасова</t>
  </si>
  <si>
    <t>Капитальный ремонт водопроводной сети  ул. Мира со строительством нового водопровода, с закольцовкой ул. Садовая</t>
  </si>
  <si>
    <t>Реконструкция водопроводной сети п.гус. АПМК</t>
  </si>
  <si>
    <t>Реконструкция водопроводной сети пос. Гусевский 3 ул. Главная от СКВ до д.38</t>
  </si>
  <si>
    <t>Реконструкция водопроводной сети пос. Панфилово</t>
  </si>
  <si>
    <t>Реконструкция водопроводной сети пос. Новый</t>
  </si>
  <si>
    <t>Реконструкция водопроводной сети ул. Проспект 50 лет Советской Власти</t>
  </si>
  <si>
    <t>Строительство сетей водоснабжения ул. Хвойная</t>
  </si>
  <si>
    <t>Строительство сетей водоснабжения ул. Брагина</t>
  </si>
  <si>
    <t>Проектирование станции 2-го подъема в восточном районе города</t>
  </si>
  <si>
    <t>Строительство станции 2-го подьема в восточном районе города</t>
  </si>
  <si>
    <t>Реконструкция водопроводной сети п.гус. Советская</t>
  </si>
  <si>
    <t>Реконструкция сетей водоснабжения ул. Набережная от д.№81 до д.№97 по ул. Набережная с закольцовкой с ул. Хрустальщиков в районе д.№100</t>
  </si>
  <si>
    <t>Строительство сетей водоснабжения по ул. Курловская от СКВ №14 до ул. Мезиновская</t>
  </si>
  <si>
    <t>Строительство сетей водоснабжения ул. Тамбовская от ул. Урожайная до ул. Владимирская</t>
  </si>
  <si>
    <t>Капитальный ремонт водопроводной по ул. Хрустальщиков от ул. Кравчинского до д.№34 по ул. Хрустальщиков</t>
  </si>
  <si>
    <t>Капитальный ремонт водопроводной сети по ул. Хрустальщиков от д.№76 до д.№100 по ул. Хрустальщиков</t>
  </si>
  <si>
    <t>Реконструкция сетей водоснабжения по ул. Кравчинского отд.№14 (пересечение с ул. Менжинского) до ул. Гоголя</t>
  </si>
  <si>
    <t>Реконструкция сетей водоснабжения по ул. Менжинского от д.14 по ул. Кравчинского до ул. Добролюбова д.19 с перемычкой с водоводом с арт.скв. №1а (Хрустального з-да)</t>
  </si>
  <si>
    <t>Реконструкция сетей водоснабжения по ул. Вокзальная от ул. Чапаева до ул. Калинина с закольцовкой с ул. Писарева</t>
  </si>
  <si>
    <t>Реконструкция сетей водоснабжения ул. Писарева от ул. Добролюбова со строительством сетей до ул. Калинина</t>
  </si>
  <si>
    <t>Реконструкция сетей водоснабжения ул. Радищева от ул. Писарева до ул. Гоголя</t>
  </si>
  <si>
    <t xml:space="preserve">Строительство сетей водоснабжения по ул. Белинского от Гоголя д.№ 31 до ул. Ст.Большевиков </t>
  </si>
  <si>
    <t xml:space="preserve">Капитальный ремонт водопроводной сети по ул. Владимирская от ул. Красноармейская до д.№2 по ул. Владимирская </t>
  </si>
  <si>
    <t>Реконструкция водопроводной сети по ул. Красноармейская от СКВ №4 до ул. Владимирская</t>
  </si>
  <si>
    <t>Реконструкция водопроводной сети по ул. Коммсомольская от ул. Орловская до ул. Тамбовская</t>
  </si>
  <si>
    <t>Строительство водопроводной магистрали от ул. Первомайская пересечение с ул. Чернышевского до ул. Тамбовская пересечение с ул. Ст.Большевиков</t>
  </si>
  <si>
    <t>Реконструкция водопроводной сети по ул. Ивановская от ул. Куйбышева до ул. Зеленая</t>
  </si>
  <si>
    <t>Строительство водопроводной сети по ул. Ковровская от ул. Тумская до ул. Тверская</t>
  </si>
  <si>
    <t>Строительство водопроводной сети по ул. Луговая от ул. Куйбышева до ул. Луговая д.№21а</t>
  </si>
  <si>
    <t>Строительство водопроводной сети по ул. Крымской от ул. Крымская пересечение с ул. Сакко до  пересечения ул.Мещерская с ул. Знаменская</t>
  </si>
  <si>
    <t>Капитальный ремонт водопроводной сети по ул. Солнечная от ул. Новая до ул. Пер.Южный по ул. Пер.Южный до пересечения с ул. Дальняя</t>
  </si>
  <si>
    <t>Реконструкция водопроводной сети пос. Гусевский 3 ул. Лесная от ул. Главная до д.№ 32</t>
  </si>
  <si>
    <t>Реконструкция водопроводной сети пос. Гусевский 4 ул. Железнодорожная от д.№16 до д.№36</t>
  </si>
  <si>
    <t>Реконструкция водопроводной сети пос. Гусевский 4 ул. Маяковского от д.№1 до д.№37</t>
  </si>
  <si>
    <t>Реконструкция водопроводной сети пос. Гусевский 4 ул. Кирова от д. №2 до д.№36</t>
  </si>
  <si>
    <t>Реконструкция водопроводной сети ул. Демократическая от ул. Минская до ул. Гражданский пер.</t>
  </si>
  <si>
    <t>Реконструкция водопроводной сети ул. Дружбы Народов от ул. Минская до ул. Гражданский пер.</t>
  </si>
  <si>
    <t>Строительство сетей водоснабжения по ул. Ванцетти от ул. К.Либнехта до д.№37 по ул.Ванцетти</t>
  </si>
  <si>
    <t>Реконструкция сетей водоснабжения по ул. Лагерная от д.№21 до ул. Островского</t>
  </si>
  <si>
    <t>Реконструкция сетей водоснабжения со строительством по ул. Гагарина от ул. Калинина до ул. Коммунистическая</t>
  </si>
  <si>
    <t>Капитальный ремонт водопроводной сети по ул. К.Либнехта от д.№1а до ул. Лагерная</t>
  </si>
  <si>
    <t>Строительство сетей водоснабжения по ул. К.Маркса от д.№3а по ул. К.Либнехта до ул. Димитрова</t>
  </si>
  <si>
    <t>Реконструкция сетей водоснабжения по ул. Димитрова от СКВ №2 до ул. Октябрьская</t>
  </si>
  <si>
    <t>Реконструкция сетей водоснабжения по ул. Коммунистическая от ул. Димитрова до ул. 2-ая Народная</t>
  </si>
  <si>
    <t>Капитальный ремонт водопроводной сети по ул. Ломоносова от ул. Теплицкий проспект до ул. Ванцетти</t>
  </si>
  <si>
    <t>Реконструкция сетей водоснабжения по ул. Свердлова от д.№41 по ул. Калинина до д.№31 по ул. Свердлова</t>
  </si>
  <si>
    <t>Строительство водопроводной сети по ул. Революции от ул. Калинина до д.№22 по ул. Революции</t>
  </si>
  <si>
    <t>Реконструкция сетей водоснабжения по ул. Осьмова от ул. Калинина до д.№24 по ул. Осьмова с закольцовкой с ул. Революции</t>
  </si>
  <si>
    <t>Капитальный ремонт водопроводной сети по ул. Октябрьская от д.№2 по ул. Октябрьская до ул. Муромский пер.</t>
  </si>
  <si>
    <t>Реконструкция сети водоснабжения по ул. Тельмана от ул. Теплицкий проспект до ул. Октябрьская</t>
  </si>
  <si>
    <t>Капитальный ремонт водопроводной сети по ул. Менделеева от ул. Боровая до д.№25 по ул. Менделеева</t>
  </si>
  <si>
    <t>Строительство сетей водоснабжения по ул. Володарского от ул. Интернациональная до д.№22 по ул. Володарского</t>
  </si>
  <si>
    <t>Реконструкция водопроводной сети по ул. Поперечная от ул. Интернациональная до ул. Володарского</t>
  </si>
  <si>
    <t>Капитальный ремонт водопроводной сети района Микрорайон</t>
  </si>
  <si>
    <t>Реконструкция водопроводной сети по ул. Орджоникидзе от ул. Пролетарская до д.№ 65 по ул. Орджоникидзе</t>
  </si>
  <si>
    <t>Капитальный ремонт водопроовдной сети по ул. М.Апостола от ул. Теплицкий проспект до ул. Интернациональная</t>
  </si>
  <si>
    <t xml:space="preserve">Реконструкция сетей водопровода по ул. Теплицкий проспект от ул. Калинина до ул. М.Апостола </t>
  </si>
  <si>
    <t>Реконструкция водопровдной магистрали по ул. Калинина от ул. Теплицкий проспект до ул. Октябрьская по ул. Октябрьская до ул. Судейский переулок по ул. Судейский переулок до ул. Интернациональная</t>
  </si>
  <si>
    <t>Реконструкция сетей водоснабжения по ул. Интернациональная от д.№11 до ул. М.Апостола</t>
  </si>
  <si>
    <t>Разработка рабочего проекта "Строительство артскважин в р-не ул. Полевая г. Гусь-Хрустальный"</t>
  </si>
  <si>
    <t>Строительство водопроводной сети ул. Железнодорожная от д.28 по ул. Железнодорожная до ул. Полевая пересечение с ул. Школьная</t>
  </si>
  <si>
    <t>Строительство водопроводной сети ул. Западная - Полевая от д.№47 по ул. Парковая до д.№87 по ул. Полевая</t>
  </si>
  <si>
    <t>Строительство водопроводной сети ул. Жилой квартал</t>
  </si>
  <si>
    <t>Строительство арт.скважины р районе ул. Полевая</t>
  </si>
  <si>
    <t>Произвести переоценку запасов подземных источников водоснабжения по г.Гусь-Хрустальный и поселкам</t>
  </si>
  <si>
    <t>Капитальный ремонт напорного коллектора ГКНС ул. Лагерная  до ОЧКС в две линии</t>
  </si>
  <si>
    <t>Капитальный ремонт напорного коллектора КНС №2 ул. Гагарина  до ОСБО в две линии</t>
  </si>
  <si>
    <t>Капитальный ремонт напорного коллектора КНс №5 ул. Шатурская д.9  до камеры гашения в две линии</t>
  </si>
  <si>
    <t>Капитальный ремонт напорного коллектора КНС №1 ул. Маяковского д.№8а до камеры гашения в две линии</t>
  </si>
  <si>
    <t>Напорный коллектор КНС №4 ул. Пролетарская д.№9 в две линии</t>
  </si>
  <si>
    <t>Капитальный ремонт сети водоотведения по ул. Свердлова от ул. Димитрова до ул. Тельмана</t>
  </si>
  <si>
    <t>Капитальный ремонт канализационной сети по ул. Тельмана от ул. Свердлова до ул. К.Маркса</t>
  </si>
  <si>
    <t>Капитальный ремонт канализационной сети по ул. Революции от ул. Тельмана до д.№22 по ул. Революции</t>
  </si>
  <si>
    <t>Капитальный ремонт канализационной сети домов 34,6,8,10 по ул. Интернацинальная пос. Гусевский до колодца КК</t>
  </si>
  <si>
    <t>Напорный коллектор КНС №6 ул. Проспект 50 лет Советской Власти д.№5б до камеры гашения в две линии</t>
  </si>
  <si>
    <t xml:space="preserve">Капитальный ремонт дворовой сети канализации д.№8 по ул. Коммунистическая </t>
  </si>
  <si>
    <t>Реконструкция дворовой сети канализации д.№23 по ул. Менделеева</t>
  </si>
  <si>
    <t>Строительство канализационной сети по ул. Ленина от ул. Калинина до д.№2 по ул. Ленина</t>
  </si>
  <si>
    <t>Строительство КНС и канализационного строительства напорного коллектора по ул. Мезиновская, Курловская</t>
  </si>
  <si>
    <t>Реконструкция КНС в районе ул. Менделеева и переключение напорного коллектора, г. Гусь-Хрустальный</t>
  </si>
  <si>
    <t>Модернизация (реконструкция) 2-ой очереди городских очистных сооружений биологической очистки в г.Гусь-Хрустальный</t>
  </si>
  <si>
    <t>Произвести углубление арт.скважины №8 расположенной по адресу ул. Гражданский пер. д.№30а</t>
  </si>
  <si>
    <t>Модернизация сетей и сооружений</t>
  </si>
  <si>
    <t>Строительство водовода по ул.Садовая от Гражданского переулка до ул.Мичурина в г. Гусь-Хрустальный</t>
  </si>
  <si>
    <t>Реконструкция сетей водопровода по ул.Тумская</t>
  </si>
  <si>
    <t xml:space="preserve">Реконструкция сетей водопровода по ул.Пионерская, п.Гусевский </t>
  </si>
  <si>
    <t xml:space="preserve">Реконструкция сетей водопровода п. Гусевский, ул.Чапаева </t>
  </si>
  <si>
    <t>Строительство артскважин в р-не улиц Окружная - Торфяная</t>
  </si>
  <si>
    <t>Строительство водопроводной магистрали от арт.скважин в районе ул. Окружная - Торфяная до ул. Прудинская</t>
  </si>
  <si>
    <t>Реконструкция сетей водоснабжения ул. Чкалова от ул. Лесная до д.№32 по ул. Чкалова с закольцовкой с ул. Прудинская</t>
  </si>
  <si>
    <t>Реконструкция сетей водоснабжения ул. Северная  от ул. Лесная до д.№30 с закольцовкой с ул. Чкалова</t>
  </si>
  <si>
    <t>Строительство сетей водоснабжения по ул. Строительная от ул. Лесная до ул. Северная</t>
  </si>
  <si>
    <t>Реконструкция сетей водоснабжения по ул. Лесная от ул. Прудинская до ул. Строительная</t>
  </si>
  <si>
    <t>Строительство сетей и сооружений по подключению строящихся (реконструируемых) объектов в южном районе города</t>
  </si>
  <si>
    <t>Строительство сетей водоснабжения по ул. Красных Зорь от ул. Социалистическая до ул. Коммунистическая</t>
  </si>
  <si>
    <t xml:space="preserve">Строительство сетей и сооружений по подключению строящихся (реконструируемых) объектов </t>
  </si>
  <si>
    <t>Модернизация канализационной сети по ул. Осьмова от ул. К.Маркса д.№2 до д.№8 по ул. Осьмова</t>
  </si>
  <si>
    <t>Капитальный ремонт водопроводной сети по ул. Социалистическая от ул. Гагарина до ул. Кр.Зорь</t>
  </si>
  <si>
    <t>Строительство сетей водоснабжения по ул. Прудинская от ул. Лесная до д.№32 по ул. Прудинская</t>
  </si>
  <si>
    <t>Капитальный ремонт  обсадной трубы арт.скважины №4 ул. Красноармейская , 19б</t>
  </si>
  <si>
    <t>Производство работ по ликвидационному тампонажу арт.скважины №10 ул. Калинина, 70</t>
  </si>
  <si>
    <t>Производство работ по ликвидационному тампонажу арт.скважины №12 ул. Тумская, 15а</t>
  </si>
  <si>
    <t>Производство работ по ликвидационному тампонажу арт.скважины №6д ул. Гражданский переулок, 30а</t>
  </si>
  <si>
    <t xml:space="preserve">Производство работ по ликвидационному тампонажу арт.скважины поселок Гусевский - 8 </t>
  </si>
  <si>
    <t>Демонтаж водонапорной башни пос.Панфилово</t>
  </si>
  <si>
    <t>Производство работ по капитальному ремонту павильона арт.скваины №3 пос. Гусевский ул. Садовая, 15</t>
  </si>
  <si>
    <t>Комплексная замена насосного оборудования КНС</t>
  </si>
  <si>
    <t>Внедрение средств дистанционного контроля водозаборного узла арт.скважин</t>
  </si>
  <si>
    <t>Капитальный ремонт обсадной трубы арт.скважины №7 ул. Менделеева, 20б</t>
  </si>
  <si>
    <t>Капитальный ремонт обсадной трубы арт.скважины №3 ул. Менделеева, 12а</t>
  </si>
  <si>
    <t>Установка частотного преобразователя на арт.скважину №11</t>
  </si>
  <si>
    <t>Установка частотных преобразователей на арт.скважины пос. Гусевский -3, пос.Гусевский - 4, пос.Новый, пос.Панфилово</t>
  </si>
  <si>
    <t>Внедрение низковольтного плавного пуска на воздуходувках ОСК</t>
  </si>
  <si>
    <t>Реконструкция канализационной сети домов №24,24а,26,30 по ул. Ломоносова до КНС ул. Первомайская</t>
  </si>
  <si>
    <t>Строительство самотечного канализационного коллектора по ул. Ленинградской от д. № 1 до пересечения с ул. Пресненская</t>
  </si>
  <si>
    <t>Строительство самотечного канализационного коллектора по ул. Тумская от  д. № 4 до д.№ 26"</t>
  </si>
  <si>
    <t>Строительство самотечного канализационного коллектора по ул. Дзержинского от д. № 2/1 до д. № 21"</t>
  </si>
  <si>
    <t>Ед.изм.</t>
  </si>
  <si>
    <t>Кол-во</t>
  </si>
  <si>
    <t>2012 год</t>
  </si>
  <si>
    <t>2013 год</t>
  </si>
  <si>
    <t>2014 год</t>
  </si>
  <si>
    <t>2015 год</t>
  </si>
  <si>
    <t>2016-2020гг.</t>
  </si>
  <si>
    <t>ВСЕГО</t>
  </si>
  <si>
    <t>Строительство сетей и сооружений по подключению строящихся (реконструируемых) объектов в западно-центральном районе города</t>
  </si>
  <si>
    <t>Установка частотного преобразователя на арт.скважину №13, п.Гусевский №1, №2, №3</t>
  </si>
  <si>
    <t xml:space="preserve">Строительство сетей и сооружений </t>
  </si>
  <si>
    <t>СИСТЕМА ВОДОСНАБЖЕНИЯ</t>
  </si>
  <si>
    <t>СИСТЕМА ВОДООТВЕДЕНИЯ</t>
  </si>
  <si>
    <t>ВСЕГО ПО СИСТЕМЕ ВОДОСНАБЖЕНИЯ</t>
  </si>
  <si>
    <t>Строительство самотечного канализационного коллектора по пр-ту 50-лет Советской власти (от КНС-6 до КНС-5)</t>
  </si>
  <si>
    <t>Строительство самотечного коллектора по ул. Прудинская от ул. Лесная до д. № 32 по ул. Прудинская</t>
  </si>
  <si>
    <t>Строительство самотечного коллектора по ул. Чкалова от ул. Лесная до д.№32 по ул. Чкалова с закольцовкой с ул. Прудинская</t>
  </si>
  <si>
    <t>Строительство самотечного коллектора по ул. Северная  от ул. Лесная до д.№30 с закольцовкой с ул. Чкалова</t>
  </si>
  <si>
    <t>Строительство самотечного коллектора по ул. Строительная от ул. Лесная до ул. Северная</t>
  </si>
  <si>
    <t>Строительство очистных сооружений биологической очистки  пос. Гусевский, г. Гусь-Хрустальный</t>
  </si>
  <si>
    <t>п.м.</t>
  </si>
  <si>
    <t xml:space="preserve">Проект на строительство сетей центральной канализации неканализованного жилищного фонда района Эстакада, Красный Химик </t>
  </si>
  <si>
    <t xml:space="preserve">Строительство сетей центральной канализации неканализованного жилищного фонда района Эстакада, Красный Химик </t>
  </si>
  <si>
    <t>ВСЕГО ПО СИСТЕМЕ ВОДООТВЕДЕНИЯ</t>
  </si>
  <si>
    <t>шт.</t>
  </si>
  <si>
    <t>Сумма финансирования, тыс.руб.</t>
  </si>
  <si>
    <t>Кап.ремонт здания и кровли котельной школы №16</t>
  </si>
  <si>
    <t>Кап.ремонт здания и кровли котельной по ул.Тверская</t>
  </si>
  <si>
    <t>Кап.ремонт здания и кровли котельной№4</t>
  </si>
  <si>
    <t>Кап.ремонт здания и кровли котельной №1</t>
  </si>
  <si>
    <t>Кап.ремонт здания и кровли котельной МДОУ №11</t>
  </si>
  <si>
    <t>Капитальный ремонт оборудования Котельная №1(ремонт обмуровки и  футеровки котла, ремонт автоматики, труб-в)</t>
  </si>
  <si>
    <t>Капитальный ремонт оборудования Котельная №4 (ремонт теплообменников системы отопления и ГВС)</t>
  </si>
  <si>
    <t>Капитальный ремонт оборудования Котельная №4 (ремонт автоматики, питательных насосов и вентиляторов котлов,труб-в)</t>
  </si>
  <si>
    <t>Капитальный ремонт оборудования Котельная МДОУ №11(ремонт автоматики безопасности котлов)</t>
  </si>
  <si>
    <t>Капитальный ремонт оборудования Котельная школа №16(автоматика,замена насосов)</t>
  </si>
  <si>
    <t>Капитальный ремонт оборудования Котельная Тверская(ремонт автоматикибезопасности, замена насосов)</t>
  </si>
  <si>
    <t>Капитальный ремонт оборудования Котельная п.Панфилово(ремонт котла №2)</t>
  </si>
  <si>
    <t>Капитальный ремонт оборудования Котельная п.Новый(замена сетевых насосов,ремонт котла)</t>
  </si>
  <si>
    <t>Капитальный ремонт оборудования Котельная п.Гусевский (ремонт котла№3)</t>
  </si>
  <si>
    <t>СИСТЕМА ТЕПЛОСНАБЖЕНИЯ</t>
  </si>
  <si>
    <t>Капитальный ремонт котельных (8 ед.)</t>
  </si>
  <si>
    <t>м2</t>
  </si>
  <si>
    <t>ед</t>
  </si>
  <si>
    <t>ед.</t>
  </si>
  <si>
    <t>Реконструкция узла учета газа Котельная школы № 16</t>
  </si>
  <si>
    <t>Котельная по ул. Тверская (реконструкция котлов, оборудования)</t>
  </si>
  <si>
    <t>Установка узлов учета тепловой энергии в котельных, школы №16, Панфилово, Новый</t>
  </si>
  <si>
    <t>Котельная ДОУ №11, Хрустальщиков, 8 (реконструкция котлов,оборудования)</t>
  </si>
  <si>
    <t>Котельная №1 ул. Микрорайон, 29а (реконструкция котлов, оборудования</t>
  </si>
  <si>
    <t>Котельная №4, ул. Добролюбова (реконструкция котлов,оборудования)</t>
  </si>
  <si>
    <t>Реконструкция котельных</t>
  </si>
  <si>
    <t>п.м</t>
  </si>
  <si>
    <t>Капитальный  ремонт  тепловой сети от ЦТП Каховского до ТК 37</t>
  </si>
  <si>
    <t>Капитальный ремонт тепловой сети ГВС от ЦТП Мира</t>
  </si>
  <si>
    <t>Капитальный  ремонт  тепловой сети отТК70 до  ж.д.2,4,6,8 ул.Зеркальная</t>
  </si>
  <si>
    <t>ГТК Капитальный ремонт тепловых сетей в р-не Больничный городок</t>
  </si>
  <si>
    <t>Капитальный  ремонт  тепловой сети отТК35 до  ТК42 по ул.Интернациональная</t>
  </si>
  <si>
    <t xml:space="preserve">Капитальный  ремонт  тепловой сети отТК24 по ул.Муравьева-Апостола до  ТК33 с вводами в дома №68 по ул.Октябрьская, №10 по ул.М.Апостола </t>
  </si>
  <si>
    <t>Капитальный ремонт изоляции участка тепловой сети от котельной БАУТЭКС</t>
  </si>
  <si>
    <t>Капитальный ремонт изоляции участка тепловой сети от ЦТП Мира и ЦТП Клуба</t>
  </si>
  <si>
    <t>Капитальный ремонт изоляции участка тепловой сети от котельной ГТК</t>
  </si>
  <si>
    <t>Капитальный ремонт тепловой сети  от ЦТП Торфяная отТК3 до ТК4, Тк7, ТК11 ул.Транспортная к ж.д №16,16а,16б,20, от МДОУ №38 дож.л.16а,16б ул.Транспортная</t>
  </si>
  <si>
    <t>Капитальный ремонт тепловой сети от ТК 17 до 3,5,5а,6а,7,9,10,13 по ул.Революции и д.6,8,10,12 по у.Осьмова</t>
  </si>
  <si>
    <t xml:space="preserve">Капитальный ремонт тепловой сети от ТК40 ул.Люксембургская до ТК41 к ж.д №8б по ул.Луначарского </t>
  </si>
  <si>
    <t>Капитальный ремонт тепловой сети по ул.Осьмова от ТК16 до ж.д.№3</t>
  </si>
  <si>
    <t>Капитальный ремонт тепловой сети от ТК2 до ТК26, от ТК26до ТК23, ТК24 с заменой вводов в дома №28,29 по ул.Микрорайон</t>
  </si>
  <si>
    <t>Капитальный ремонт тепловых сетей п.Новый от Амбулатории до ж.д №11 с вводами в ж.д.№10,9</t>
  </si>
  <si>
    <t>Капитальный ремонт тепловых сетей п.Панфилово от ж.д№3 к ж.д.№1а</t>
  </si>
  <si>
    <t>Капитальный ремонт тепловых сетей п.Гусевский от ж.д.31 по ул.Первомайская до ТК35</t>
  </si>
  <si>
    <t>Капитальный ремонт тепловой сети от ТК88 к ж.д №40 по ул.Советская</t>
  </si>
  <si>
    <t>Капитальный ремонт тепловых сетей</t>
  </si>
  <si>
    <t>Реконструкция тепловой сети и сети ГВС от ТК8 до ввода в дом №63а по ул.Садовая</t>
  </si>
  <si>
    <t>Реконструкция 1 контура тепловой сети от котельной ОЧКС</t>
  </si>
  <si>
    <t>Замена тепловой изоляции первого контура от котельной ОЧКС</t>
  </si>
  <si>
    <t>Реконструкция тепловой сети от т.Б ул, Менделеева до ЦТП №2</t>
  </si>
  <si>
    <t>Реконструкция тепловой сети по ул. Окружная до ж.д. №4,6,8 по ул. Окружная, и д. №4,13 по ул. Торфяная</t>
  </si>
  <si>
    <t>Реконструкция тепловой сети от т. А до ТК-76 по ул. Димитрова и до жилого дома №21 по Теплицкому проспекту</t>
  </si>
  <si>
    <t>Реконструкция тепловой сети от ТК-2 до ТК-6 по ул. Октябрьская</t>
  </si>
  <si>
    <t>Реконструкция тепловой сети от котельной по ул. Владимирская, 3б</t>
  </si>
  <si>
    <t>Реконструкция тепловой сети от котельной по ул. Тверская</t>
  </si>
  <si>
    <t>Реконструкция тепловой сети по жилому району Микрорайон №1</t>
  </si>
  <si>
    <t>Реконструкция тепловых узлов с установкой водоподогревателей в зданиях школа №5,МДОУ№39,ПТУ-13 (монтажные работы)</t>
  </si>
  <si>
    <t xml:space="preserve">12 секций </t>
  </si>
  <si>
    <t>Реконструкция тепловых сетей</t>
  </si>
  <si>
    <t>Кап.ремонт здания и кровли к ЦТП по ул.Каховского</t>
  </si>
  <si>
    <t>Кап.ремонт здания и кровли к ЦТП по ул.Дружбы Народов</t>
  </si>
  <si>
    <t>Кап.ремонт здания   ЦТП по ул.Маяковского</t>
  </si>
  <si>
    <t>Кап.ремонт здания  ЦТП по ул.Орловская</t>
  </si>
  <si>
    <t>Кап.ремонт здания  ЦТП по ул.Торфяная</t>
  </si>
  <si>
    <t xml:space="preserve">Кап.ремонт оборудования  ЦТП Дружбы Народов ( ремонт  насоса с заменой, ремонт блока подогревателя) </t>
  </si>
  <si>
    <t>Кап.ремонт оборудования  ЦТП Клуба (ремонт блока подогревателя пароводяного, ремонт сетевого насоса)</t>
  </si>
  <si>
    <t>Кап.ремонт оборудования  ЦТП Орловская ( ремонт блока подогревателя пароводяного, ремонт сетевого насоса)</t>
  </si>
  <si>
    <t>Кап.ремонт оборудования  ЦТП Дружбы Народов (ремонт водоподогревателей отопления )</t>
  </si>
  <si>
    <t>Кап.ремонт оборудования  ЦТП Каховского(ремонт водоподогревателей отопления и гвс)</t>
  </si>
  <si>
    <t>Капитальный ремонт ЦТП (6 ед.)</t>
  </si>
  <si>
    <t>Реконструкция   ЦТП по ул.Орловская (установка доп.водоподогревателей)</t>
  </si>
  <si>
    <t>Реконструкция ЦТП по ул. Дружбы Народов 10 ( бойлер, насосное оборудование)</t>
  </si>
  <si>
    <t>Реконструкция котельной п. Гусевский (оборудования химической подготовки  воды)</t>
  </si>
  <si>
    <t>ВСЕГО ПО СИСТЕМЕ ТЕПЛОСНАБЖЕНИЯ</t>
  </si>
  <si>
    <t>СИСТЕМА ЭЛЕКТРОСНАБЖЕНИЯ</t>
  </si>
  <si>
    <t>Реконструкция электрических сетей</t>
  </si>
  <si>
    <t>км</t>
  </si>
  <si>
    <t>Реконструкция ВЛ-0,4 кВ ул. Суловская, Одесская</t>
  </si>
  <si>
    <t>Реконструкция энергосистемы</t>
  </si>
  <si>
    <t>Реконструкция существующих ТР, РП, КТП</t>
  </si>
  <si>
    <t>Реконструкция воздушных линий электропередач и ВЛ-6кВ</t>
  </si>
  <si>
    <t>Реконструкция кабельных линий электропередач и ВЛ-6-10кВ</t>
  </si>
  <si>
    <t>Реконструкция воздушных линий электропередач и ВЛ-0,4кВ</t>
  </si>
  <si>
    <t>Реконструкция кабельных линий электропередач и ВЛ-0,4кВ</t>
  </si>
  <si>
    <t>Разработка схемы электроснабжения с учетом нового строительства</t>
  </si>
  <si>
    <t>Строительство новой трансформаторной подстанции 6-10/0,4 кВ</t>
  </si>
  <si>
    <t>Строительство новых воздушных линий электропередач и ВЛ 6-10 кВ</t>
  </si>
  <si>
    <t>Строительство новых кабельных линий электропередач и КЛ 0,4 кВ</t>
  </si>
  <si>
    <t>Строительство новых кабельных линий электропередач и КЛ 6-10 кВ</t>
  </si>
  <si>
    <t>Строительство новых воздушных линий электропередач и ВЛ 0,4 кВ</t>
  </si>
  <si>
    <t>ВСЕГО ПО СИСТЕМЕ ЭЛЕКТРОСНАБЖЕНИЯ</t>
  </si>
  <si>
    <t>проект</t>
  </si>
  <si>
    <t xml:space="preserve">Реконструкция  оборудования  котельной  ОАО "С-д им. Дзержинского",  с заменой   сетевых  насосов </t>
  </si>
  <si>
    <t>Строительство  тепловой  сети от  котельной ОАО "С-д им. Дзержинского" до   врезки в  тепловую  сеть  ОАО "Бау-Текс"</t>
  </si>
  <si>
    <t xml:space="preserve">Переключение  потребителей   с  котельной  ОАО "Бау-Текс"на котельную ОАО            "С-д им. Дзержинского": </t>
  </si>
  <si>
    <t>Строительство самотечного коллектора по ул. Лесная от ул. Строительная до ул. Прудинская</t>
  </si>
  <si>
    <t>Строительство, реконструкция сетей и сооружений по подключению строящихся (реконструируемых) объектов в центральном районе города</t>
  </si>
  <si>
    <t>Реконструкция водопроводной сети по ул. Рязанская от ул. Гоголя до ул. Ст.Большевиков</t>
  </si>
  <si>
    <t>Переключение  потребителей   с  котельной №1 Микрорайон  на  котельную ОАО ОЧКС:</t>
  </si>
  <si>
    <t>Реконстркция  оборудования  котельной  ОАО ОЧКС</t>
  </si>
  <si>
    <t>Строительство  тепловой  сети  от  ОАО ОЧКС до точки  врезки  в  систему теплоснабжения  Микрорайона</t>
  </si>
  <si>
    <t>Переключение  потребителей   с  котельной  ОАО "Гусевский  хрустальный  завод"на котельную  ООО "Гусь-Хрустальный текстильный комбинат":</t>
  </si>
  <si>
    <t>Реконструкция оборудования  ЦТП  Орловская</t>
  </si>
  <si>
    <t>Строительство тепловой  сети  от  ООО "Гусь-Хрустальный текстильный комбинат" до ЦТП  Орловская</t>
  </si>
  <si>
    <t>Переключение  потребителей   с  котельной  Тверская на  индивидуальное  газовое  отопление</t>
  </si>
  <si>
    <t>Отключение  котельной Тверская,  демонтаж  оборудования</t>
  </si>
  <si>
    <t>Монтаж  индивидуального  отопления  в  21  квартирах  и  5  нежилых  помещениях, подключение  к  газовым сетям.</t>
  </si>
  <si>
    <t>ИТОГО  ПО  ПРОГРАММНЫМ  МЕРОПРИЯТИЯМ</t>
  </si>
  <si>
    <t>СИСТЕМА  ГАЗОСНАБЖЕНИЯ</t>
  </si>
  <si>
    <t>Капитальный  ремонт  газовых сетей     (замена  задвижек на кран  шаровый  в  подземном исполнении  с  ликвидацией  колодцев)</t>
  </si>
  <si>
    <t>Владимирская ул., диам. 150 мм</t>
  </si>
  <si>
    <t>пр-т 50 лет Советской власти , диам. 80 мм</t>
  </si>
  <si>
    <t>пр-т 50 лет Срветской  власти, диам, 250 мм</t>
  </si>
  <si>
    <t>пр-т 50 лет Срветской  власти, диам, 150 мм</t>
  </si>
  <si>
    <t>Владимирская , диам. 150 мм</t>
  </si>
  <si>
    <t>Теплицкий пр-т, диам. 100 мм</t>
  </si>
  <si>
    <t>Перегрузочная , диам. 150 мм</t>
  </si>
  <si>
    <t>Траспортная, диам. 150 мм</t>
  </si>
  <si>
    <t>Траспортная, диам. 300 мм</t>
  </si>
  <si>
    <t>Менделеева , диам. 100 мм</t>
  </si>
  <si>
    <t>Красноармейская, диам. 150 мм</t>
  </si>
  <si>
    <t>Кирпичная ул. ( газопровод  низкого давления)</t>
  </si>
  <si>
    <t>Щербакова ул. ( газопровод  низкого  давления)</t>
  </si>
  <si>
    <t>Реконструкция  газопровода:</t>
  </si>
  <si>
    <t>Гусевский  пос., ГРП</t>
  </si>
  <si>
    <t xml:space="preserve">ед. </t>
  </si>
  <si>
    <t>Теплицкий  пр-т,  ГРП № 12</t>
  </si>
  <si>
    <t>Урожайная,  ГРП № 3</t>
  </si>
  <si>
    <t>Ломоносова,  ГРП № 7</t>
  </si>
  <si>
    <t>Окружная, ГРП № 8</t>
  </si>
  <si>
    <t>Муромский  пер-к, ГРП № 14</t>
  </si>
  <si>
    <t>Менделеева, ГРП № 19</t>
  </si>
  <si>
    <t>Рудницкой ул, ГРП №1</t>
  </si>
  <si>
    <t>Гражданский  пер-к,  ГРП № 5</t>
  </si>
  <si>
    <t>Добролюбова ул., ГРП № 6</t>
  </si>
  <si>
    <t xml:space="preserve"> Капитальный  ремонт ГРП:</t>
  </si>
  <si>
    <t>Реконструкция ГРП:</t>
  </si>
  <si>
    <t>Строительство газопроводов по  подключению  вновь строящихся  объектов города:</t>
  </si>
  <si>
    <t xml:space="preserve">Строительство   газопровода  высокого  давления  в  в западно-центральном районе города </t>
  </si>
  <si>
    <t xml:space="preserve">Строительство   газопровода  среднего  давления  в  в западно-центральном районе города </t>
  </si>
  <si>
    <t>Строительство  газопровода  низкого  давления в  южном райне  города</t>
  </si>
  <si>
    <t>ВСЕГО ПО СИСТЕМЕ ГАЗОСНАБЖЕНИЯ</t>
  </si>
  <si>
    <t>ед./п.м</t>
  </si>
  <si>
    <t xml:space="preserve"> </t>
  </si>
  <si>
    <t>4 ед.</t>
  </si>
  <si>
    <t>2 ед.</t>
  </si>
  <si>
    <t>11 насос.</t>
  </si>
  <si>
    <t>6 ед.</t>
  </si>
  <si>
    <t>сооружение</t>
  </si>
  <si>
    <t>1ед.</t>
  </si>
  <si>
    <t>1 ед.</t>
  </si>
  <si>
    <t>26 помещ.</t>
  </si>
  <si>
    <t>10 ед.</t>
  </si>
  <si>
    <t>Капитальный ремонт канализационной  сети  д. №15  по  ул. Калинина  до  колодца  КК,расположенного  на территории Хрустального  завода</t>
  </si>
  <si>
    <t>УТИЛИЗАЦИЯ ТВЕРДО-БЫТОВЫХ  ОТХОДОВ</t>
  </si>
  <si>
    <t>Разработка  проекта на строитетельство  полигона  твердо-бытовых  отходов</t>
  </si>
  <si>
    <t xml:space="preserve">Строительство  полигона твердо-бытовых  отходов </t>
  </si>
  <si>
    <t>ВСЕГО ПО УТИЛИЗАЦИИ ТВЕРДО-БЫТОВЫХ  ОТХОДОВ</t>
  </si>
  <si>
    <t xml:space="preserve">7.1. Система программных мероприятий по оптимизации и развитию системы коммунального  комплекса муниципального  образования  город Гусь-Хрустальный   </t>
  </si>
  <si>
    <t>Реконструкция схемы теплоснабжения с целью наиболее полной загрузки имеющихся мощностей, исключения из схемы нерентабельных и морально устаревших источников тепловой энергии ( под  новое  строительство)</t>
  </si>
  <si>
    <t>Модернизация и реконструкция сетей и сооружений</t>
  </si>
  <si>
    <t xml:space="preserve">Реконструкция ЦТП </t>
  </si>
  <si>
    <t>Приложение № 1</t>
  </si>
  <si>
    <t>внебюджетные источники</t>
  </si>
  <si>
    <t>городской  бюджет (МУ "СЕЗ" г. Гусь-Хрустальный)</t>
  </si>
  <si>
    <t>городской  бюджет( МУ "СЕЗ" г. Гусь-Хрустальный-50%, внебюджетные средства  - 50%</t>
  </si>
  <si>
    <t>В том  числе: средства  городского бюджета</t>
  </si>
  <si>
    <t>внебюджетные  средства</t>
  </si>
  <si>
    <t>Источники финансирования (исполнттель мероприятия)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</si>
</sst>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/>
    </xf>
    <xf numFmtId="0" fontId="10" fillId="2" borderId="4" xfId="0" applyFont="1" applyFill="1" applyBorder="1" applyAlignment="1">
      <alignment horizontal="left" vertical="center" wrapText="1"/>
    </xf>
    <xf numFmtId="2" fontId="1" fillId="0" borderId="1" xfId="20" applyNumberFormat="1" applyFont="1" applyFill="1" applyBorder="1" applyAlignment="1">
      <alignment horizontal="center" vertical="center" wrapText="1"/>
    </xf>
    <xf numFmtId="2" fontId="9" fillId="0" borderId="1" xfId="20" applyNumberFormat="1" applyFont="1" applyBorder="1" applyAlignment="1">
      <alignment horizontal="center" vertical="center" wrapText="1"/>
    </xf>
    <xf numFmtId="2" fontId="11" fillId="0" borderId="1" xfId="2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1" fillId="0" borderId="1" xfId="20" applyNumberFormat="1" applyFont="1" applyFill="1" applyBorder="1" applyAlignment="1">
      <alignment horizontal="center" vertical="center" wrapText="1"/>
    </xf>
    <xf numFmtId="2" fontId="11" fillId="0" borderId="1" xfId="2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/>
    </xf>
    <xf numFmtId="0" fontId="12" fillId="2" borderId="5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/>
    </xf>
    <xf numFmtId="2" fontId="2" fillId="3" borderId="0" xfId="0" applyNumberFormat="1" applyFont="1" applyFill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="80" zoomScaleNormal="80" workbookViewId="0" topLeftCell="B1">
      <pane xSplit="3" ySplit="6" topLeftCell="E271" activePane="bottomRight" state="frozen"/>
      <selection pane="topLeft" activeCell="B1" sqref="B1"/>
      <selection pane="topRight" activeCell="E1" sqref="E1"/>
      <selection pane="bottomLeft" activeCell="B7" sqref="B7"/>
      <selection pane="bottomRight" activeCell="I296" sqref="I296"/>
    </sheetView>
  </sheetViews>
  <sheetFormatPr defaultColWidth="9.00390625" defaultRowHeight="12.75"/>
  <cols>
    <col min="1" max="1" width="5.25390625" style="1" customWidth="1"/>
    <col min="2" max="2" width="90.125" style="1" customWidth="1"/>
    <col min="3" max="3" width="12.625" style="1" customWidth="1"/>
    <col min="4" max="4" width="10.625" style="9" customWidth="1"/>
    <col min="5" max="6" width="12.625" style="9" customWidth="1"/>
    <col min="7" max="8" width="12.00390625" style="1" customWidth="1"/>
    <col min="9" max="9" width="13.625" style="1" customWidth="1"/>
    <col min="10" max="10" width="13.25390625" style="14" customWidth="1"/>
    <col min="11" max="11" width="26.875" style="1" customWidth="1"/>
    <col min="12" max="12" width="10.75390625" style="1" bestFit="1" customWidth="1"/>
    <col min="13" max="19" width="9.125" style="1" customWidth="1"/>
  </cols>
  <sheetData>
    <row r="1" spans="1:11" ht="39.75" customHeight="1">
      <c r="A1" s="117" t="s">
        <v>313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3" spans="1:11" ht="39.75" customHeight="1">
      <c r="A3" s="120" t="s">
        <v>309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ht="15.75">
      <c r="H4" s="36"/>
    </row>
    <row r="5" spans="1:11" ht="15.75" customHeight="1">
      <c r="A5" s="118" t="s">
        <v>0</v>
      </c>
      <c r="B5" s="119" t="s">
        <v>1</v>
      </c>
      <c r="C5" s="119" t="s">
        <v>125</v>
      </c>
      <c r="D5" s="119" t="s">
        <v>126</v>
      </c>
      <c r="E5" s="126" t="s">
        <v>150</v>
      </c>
      <c r="F5" s="126"/>
      <c r="G5" s="126"/>
      <c r="H5" s="126"/>
      <c r="I5" s="126"/>
      <c r="J5" s="126"/>
      <c r="K5" s="125" t="s">
        <v>319</v>
      </c>
    </row>
    <row r="6" spans="1:11" ht="15.75">
      <c r="A6" s="118"/>
      <c r="B6" s="119"/>
      <c r="C6" s="119"/>
      <c r="D6" s="119"/>
      <c r="E6" s="28" t="s">
        <v>127</v>
      </c>
      <c r="F6" s="28" t="s">
        <v>128</v>
      </c>
      <c r="G6" s="28" t="s">
        <v>129</v>
      </c>
      <c r="H6" s="28" t="s">
        <v>130</v>
      </c>
      <c r="I6" s="28" t="s">
        <v>131</v>
      </c>
      <c r="J6" s="15" t="s">
        <v>132</v>
      </c>
      <c r="K6" s="125"/>
    </row>
    <row r="7" spans="1:11" ht="15.75">
      <c r="A7" s="17"/>
      <c r="B7" s="121" t="s">
        <v>136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1:11" ht="16.5" customHeight="1">
      <c r="A8" s="17"/>
      <c r="B8" s="20" t="s">
        <v>90</v>
      </c>
      <c r="C8" s="33" t="s">
        <v>145</v>
      </c>
      <c r="D8" s="20">
        <f>SUM(D9:D61)</f>
        <v>35545</v>
      </c>
      <c r="E8" s="33">
        <f aca="true" t="shared" si="0" ref="E8:J8">SUM(E9:E73)</f>
        <v>15055.306</v>
      </c>
      <c r="F8" s="33">
        <f t="shared" si="0"/>
        <v>51623.84</v>
      </c>
      <c r="G8" s="33">
        <f t="shared" si="0"/>
        <v>29778</v>
      </c>
      <c r="H8" s="33">
        <f t="shared" si="0"/>
        <v>38453</v>
      </c>
      <c r="I8" s="33">
        <f t="shared" si="0"/>
        <v>88141.15</v>
      </c>
      <c r="J8" s="33">
        <f t="shared" si="0"/>
        <v>223051.29599999997</v>
      </c>
      <c r="K8" s="22"/>
    </row>
    <row r="9" spans="1:11" ht="15" customHeight="1">
      <c r="A9" s="18">
        <f>A25+1</f>
        <v>4</v>
      </c>
      <c r="B9" s="6" t="s">
        <v>2</v>
      </c>
      <c r="C9" s="11" t="s">
        <v>145</v>
      </c>
      <c r="D9" s="12">
        <v>485</v>
      </c>
      <c r="E9" s="12">
        <v>3739.35</v>
      </c>
      <c r="F9" s="34"/>
      <c r="G9" s="34"/>
      <c r="H9" s="34"/>
      <c r="I9" s="34"/>
      <c r="J9" s="35">
        <f>SUM(E9:I9)</f>
        <v>3739.35</v>
      </c>
      <c r="K9" s="5" t="s">
        <v>314</v>
      </c>
    </row>
    <row r="10" spans="1:11" ht="29.25" customHeight="1">
      <c r="A10" s="18">
        <f>A21+1</f>
        <v>35</v>
      </c>
      <c r="B10" s="4" t="s">
        <v>47</v>
      </c>
      <c r="C10" s="11" t="s">
        <v>145</v>
      </c>
      <c r="D10" s="12">
        <v>520</v>
      </c>
      <c r="E10" s="12">
        <v>2600</v>
      </c>
      <c r="F10" s="34"/>
      <c r="G10" s="34"/>
      <c r="H10" s="34"/>
      <c r="I10" s="34"/>
      <c r="J10" s="35">
        <f aca="true" t="shared" si="1" ref="J10:J85">SUM(E10:I10)</f>
        <v>2600</v>
      </c>
      <c r="K10" s="5" t="s">
        <v>314</v>
      </c>
    </row>
    <row r="11" spans="1:11" ht="29.25" customHeight="1">
      <c r="A11" s="18">
        <f>A48+1</f>
        <v>47</v>
      </c>
      <c r="B11" s="4" t="s">
        <v>64</v>
      </c>
      <c r="C11" s="11" t="s">
        <v>145</v>
      </c>
      <c r="D11" s="12">
        <v>875</v>
      </c>
      <c r="E11" s="12">
        <v>6746.25</v>
      </c>
      <c r="F11" s="34"/>
      <c r="G11" s="34"/>
      <c r="H11" s="34"/>
      <c r="I11" s="34"/>
      <c r="J11" s="35">
        <f t="shared" si="1"/>
        <v>6746.25</v>
      </c>
      <c r="K11" s="5" t="s">
        <v>314</v>
      </c>
    </row>
    <row r="12" spans="1:11" ht="51" customHeight="1">
      <c r="A12" s="18">
        <v>2</v>
      </c>
      <c r="B12" s="3" t="s">
        <v>93</v>
      </c>
      <c r="C12" s="11" t="s">
        <v>145</v>
      </c>
      <c r="D12" s="11">
        <v>744</v>
      </c>
      <c r="E12" s="11"/>
      <c r="F12" s="103">
        <v>8521.207</v>
      </c>
      <c r="G12" s="34"/>
      <c r="H12" s="34"/>
      <c r="I12" s="34"/>
      <c r="J12" s="106">
        <f t="shared" si="1"/>
        <v>8521.207</v>
      </c>
      <c r="K12" s="79" t="s">
        <v>315</v>
      </c>
    </row>
    <row r="13" spans="1:11" ht="15" customHeight="1">
      <c r="A13" s="18">
        <f>A51+1</f>
        <v>37</v>
      </c>
      <c r="B13" s="4" t="s">
        <v>50</v>
      </c>
      <c r="C13" s="11" t="s">
        <v>145</v>
      </c>
      <c r="D13" s="12">
        <v>1200</v>
      </c>
      <c r="E13" s="12"/>
      <c r="F13" s="34">
        <v>7560</v>
      </c>
      <c r="G13" s="34"/>
      <c r="H13" s="34"/>
      <c r="I13" s="34"/>
      <c r="J13" s="35">
        <f t="shared" si="1"/>
        <v>7560</v>
      </c>
      <c r="K13" s="5" t="s">
        <v>314</v>
      </c>
    </row>
    <row r="14" spans="1:11" ht="28.5" customHeight="1">
      <c r="A14" s="18">
        <f>A13+1</f>
        <v>38</v>
      </c>
      <c r="B14" s="4" t="s">
        <v>51</v>
      </c>
      <c r="C14" s="11" t="s">
        <v>145</v>
      </c>
      <c r="D14" s="12">
        <v>1100</v>
      </c>
      <c r="E14" s="12"/>
      <c r="F14" s="34">
        <v>7700</v>
      </c>
      <c r="G14" s="34"/>
      <c r="H14" s="34"/>
      <c r="I14" s="34"/>
      <c r="J14" s="35">
        <f t="shared" si="1"/>
        <v>7700</v>
      </c>
      <c r="K14" s="5" t="s">
        <v>314</v>
      </c>
    </row>
    <row r="15" spans="1:11" ht="15" customHeight="1">
      <c r="A15" s="18">
        <f>A50+1</f>
        <v>10</v>
      </c>
      <c r="B15" s="6" t="s">
        <v>9</v>
      </c>
      <c r="C15" s="11" t="s">
        <v>145</v>
      </c>
      <c r="D15" s="12">
        <v>1491</v>
      </c>
      <c r="E15" s="10"/>
      <c r="F15" s="34">
        <v>7455</v>
      </c>
      <c r="G15" s="34"/>
      <c r="H15" s="34"/>
      <c r="I15" s="34"/>
      <c r="J15" s="35">
        <f t="shared" si="1"/>
        <v>7455</v>
      </c>
      <c r="K15" s="5" t="s">
        <v>314</v>
      </c>
    </row>
    <row r="16" spans="1:11" ht="28.5" customHeight="1">
      <c r="A16" s="18">
        <f>A24+1</f>
        <v>19</v>
      </c>
      <c r="B16" s="6" t="s">
        <v>43</v>
      </c>
      <c r="C16" s="11" t="s">
        <v>145</v>
      </c>
      <c r="D16" s="12">
        <v>390</v>
      </c>
      <c r="E16" s="10"/>
      <c r="F16" s="34">
        <v>2262</v>
      </c>
      <c r="G16" s="34"/>
      <c r="H16" s="34"/>
      <c r="I16" s="34"/>
      <c r="J16" s="35">
        <f t="shared" si="1"/>
        <v>2262</v>
      </c>
      <c r="K16" s="5" t="s">
        <v>314</v>
      </c>
    </row>
    <row r="17" spans="1:11" ht="28.5" customHeight="1">
      <c r="A17" s="18">
        <f>A16+1</f>
        <v>20</v>
      </c>
      <c r="B17" s="6" t="s">
        <v>44</v>
      </c>
      <c r="C17" s="11" t="s">
        <v>145</v>
      </c>
      <c r="D17" s="12">
        <v>390</v>
      </c>
      <c r="E17" s="10"/>
      <c r="F17" s="34">
        <v>2262</v>
      </c>
      <c r="G17" s="34"/>
      <c r="H17" s="34"/>
      <c r="I17" s="34"/>
      <c r="J17" s="35">
        <f t="shared" si="1"/>
        <v>2262</v>
      </c>
      <c r="K17" s="5" t="s">
        <v>314</v>
      </c>
    </row>
    <row r="18" spans="1:11" ht="15" customHeight="1">
      <c r="A18" s="18">
        <v>1</v>
      </c>
      <c r="B18" s="3" t="s">
        <v>92</v>
      </c>
      <c r="C18" s="11" t="s">
        <v>145</v>
      </c>
      <c r="D18" s="11">
        <v>470</v>
      </c>
      <c r="E18" s="11"/>
      <c r="F18" s="34">
        <v>2298.039</v>
      </c>
      <c r="G18" s="34"/>
      <c r="H18" s="34"/>
      <c r="I18" s="34"/>
      <c r="J18" s="35">
        <f t="shared" si="1"/>
        <v>2298.039</v>
      </c>
      <c r="K18" s="5" t="s">
        <v>314</v>
      </c>
    </row>
    <row r="19" spans="1:11" ht="15" customHeight="1">
      <c r="A19" s="18">
        <f>A40+1</f>
        <v>7</v>
      </c>
      <c r="B19" s="6" t="s">
        <v>6</v>
      </c>
      <c r="C19" s="11" t="s">
        <v>145</v>
      </c>
      <c r="D19" s="12">
        <v>550</v>
      </c>
      <c r="E19" s="12"/>
      <c r="F19" s="34"/>
      <c r="G19" s="34"/>
      <c r="H19" s="34">
        <v>3190</v>
      </c>
      <c r="I19" s="34"/>
      <c r="J19" s="35">
        <f t="shared" si="1"/>
        <v>3190</v>
      </c>
      <c r="K19" s="5" t="s">
        <v>314</v>
      </c>
    </row>
    <row r="20" spans="1:11" ht="15" customHeight="1">
      <c r="A20" s="18">
        <f>A15+1</f>
        <v>11</v>
      </c>
      <c r="B20" s="6" t="s">
        <v>18</v>
      </c>
      <c r="C20" s="11" t="s">
        <v>145</v>
      </c>
      <c r="D20" s="13">
        <v>1250</v>
      </c>
      <c r="E20" s="12"/>
      <c r="F20" s="34"/>
      <c r="G20" s="34">
        <v>7250</v>
      </c>
      <c r="H20" s="34"/>
      <c r="I20" s="34"/>
      <c r="J20" s="35">
        <f t="shared" si="1"/>
        <v>7250</v>
      </c>
      <c r="K20" s="5" t="s">
        <v>314</v>
      </c>
    </row>
    <row r="21" spans="1:11" ht="15" customHeight="1">
      <c r="A21" s="18">
        <f>A59+1</f>
        <v>34</v>
      </c>
      <c r="B21" s="4" t="s">
        <v>46</v>
      </c>
      <c r="C21" s="11" t="s">
        <v>145</v>
      </c>
      <c r="D21" s="12">
        <v>280</v>
      </c>
      <c r="E21" s="12"/>
      <c r="F21" s="34"/>
      <c r="G21" s="34">
        <v>1400</v>
      </c>
      <c r="H21" s="34"/>
      <c r="I21" s="34"/>
      <c r="J21" s="35">
        <f t="shared" si="1"/>
        <v>1400</v>
      </c>
      <c r="K21" s="5" t="s">
        <v>314</v>
      </c>
    </row>
    <row r="22" spans="1:11" ht="20.25" customHeight="1">
      <c r="A22" s="18">
        <f>A17+1</f>
        <v>21</v>
      </c>
      <c r="B22" s="6" t="s">
        <v>13</v>
      </c>
      <c r="C22" s="11" t="s">
        <v>145</v>
      </c>
      <c r="D22" s="12">
        <v>1250</v>
      </c>
      <c r="E22" s="10"/>
      <c r="F22" s="34"/>
      <c r="G22" s="34">
        <v>7250</v>
      </c>
      <c r="H22" s="34"/>
      <c r="I22" s="34"/>
      <c r="J22" s="35">
        <f t="shared" si="1"/>
        <v>7250</v>
      </c>
      <c r="K22" s="5" t="s">
        <v>314</v>
      </c>
    </row>
    <row r="23" spans="1:11" ht="15" customHeight="1">
      <c r="A23" s="18">
        <f>A34+1</f>
        <v>17</v>
      </c>
      <c r="B23" s="6" t="s">
        <v>11</v>
      </c>
      <c r="C23" s="11" t="s">
        <v>145</v>
      </c>
      <c r="D23" s="12">
        <v>300</v>
      </c>
      <c r="E23" s="12"/>
      <c r="F23" s="34"/>
      <c r="G23" s="34"/>
      <c r="H23" s="34">
        <v>1500</v>
      </c>
      <c r="I23" s="34"/>
      <c r="J23" s="35">
        <f t="shared" si="1"/>
        <v>1500</v>
      </c>
      <c r="K23" s="5" t="s">
        <v>314</v>
      </c>
    </row>
    <row r="24" spans="1:11" ht="15" customHeight="1">
      <c r="A24" s="18">
        <f>A23+1</f>
        <v>18</v>
      </c>
      <c r="B24" s="6" t="s">
        <v>12</v>
      </c>
      <c r="C24" s="11" t="s">
        <v>145</v>
      </c>
      <c r="D24" s="12">
        <v>2000</v>
      </c>
      <c r="E24" s="12"/>
      <c r="F24" s="34"/>
      <c r="G24" s="34"/>
      <c r="H24" s="34">
        <v>10000</v>
      </c>
      <c r="I24" s="34"/>
      <c r="J24" s="35">
        <f t="shared" si="1"/>
        <v>10000</v>
      </c>
      <c r="K24" s="5" t="s">
        <v>314</v>
      </c>
    </row>
    <row r="25" spans="1:11" ht="46.5" customHeight="1">
      <c r="A25" s="18">
        <v>3</v>
      </c>
      <c r="B25" s="3" t="s">
        <v>94</v>
      </c>
      <c r="C25" s="11" t="s">
        <v>145</v>
      </c>
      <c r="D25" s="11">
        <v>662</v>
      </c>
      <c r="E25" s="11"/>
      <c r="F25" s="79">
        <v>8677.594</v>
      </c>
      <c r="G25" s="34"/>
      <c r="H25" s="34"/>
      <c r="I25" s="34"/>
      <c r="J25" s="106">
        <f t="shared" si="1"/>
        <v>8677.594</v>
      </c>
      <c r="K25" s="79" t="s">
        <v>315</v>
      </c>
    </row>
    <row r="26" spans="1:11" ht="30" customHeight="1">
      <c r="A26" s="18">
        <f>A28+1</f>
        <v>26</v>
      </c>
      <c r="B26" s="4" t="s">
        <v>25</v>
      </c>
      <c r="C26" s="11" t="s">
        <v>145</v>
      </c>
      <c r="D26" s="12">
        <v>150</v>
      </c>
      <c r="E26" s="12"/>
      <c r="F26" s="34"/>
      <c r="G26" s="34"/>
      <c r="H26" s="34">
        <v>945</v>
      </c>
      <c r="I26" s="34"/>
      <c r="J26" s="35">
        <f t="shared" si="1"/>
        <v>945</v>
      </c>
      <c r="K26" s="5" t="s">
        <v>314</v>
      </c>
    </row>
    <row r="27" spans="1:11" ht="31.5" customHeight="1">
      <c r="A27" s="18">
        <f>A58+1</f>
        <v>31</v>
      </c>
      <c r="B27" s="4" t="s">
        <v>31</v>
      </c>
      <c r="C27" s="11" t="s">
        <v>145</v>
      </c>
      <c r="D27" s="12">
        <v>440</v>
      </c>
      <c r="E27" s="12"/>
      <c r="F27" s="34"/>
      <c r="G27" s="34"/>
      <c r="H27" s="34">
        <v>2772</v>
      </c>
      <c r="I27" s="34"/>
      <c r="J27" s="35">
        <f t="shared" si="1"/>
        <v>2772</v>
      </c>
      <c r="K27" s="5" t="s">
        <v>314</v>
      </c>
    </row>
    <row r="28" spans="1:11" ht="29.25" customHeight="1">
      <c r="A28" s="18">
        <f>A54+1</f>
        <v>25</v>
      </c>
      <c r="B28" s="4" t="s">
        <v>24</v>
      </c>
      <c r="C28" s="11" t="s">
        <v>145</v>
      </c>
      <c r="D28" s="12">
        <v>300</v>
      </c>
      <c r="E28" s="12"/>
      <c r="F28" s="34"/>
      <c r="G28" s="34"/>
      <c r="H28" s="34">
        <v>1740</v>
      </c>
      <c r="I28" s="34"/>
      <c r="J28" s="35">
        <f t="shared" si="1"/>
        <v>1740</v>
      </c>
      <c r="K28" s="5" t="s">
        <v>314</v>
      </c>
    </row>
    <row r="29" spans="1:11" ht="15" customHeight="1">
      <c r="A29" s="18">
        <f>A19+1</f>
        <v>8</v>
      </c>
      <c r="B29" s="6" t="s">
        <v>7</v>
      </c>
      <c r="C29" s="11" t="s">
        <v>145</v>
      </c>
      <c r="D29" s="12">
        <v>1713</v>
      </c>
      <c r="E29" s="10"/>
      <c r="F29" s="34"/>
      <c r="G29" s="34"/>
      <c r="H29" s="34"/>
      <c r="I29" s="34">
        <v>9935.4</v>
      </c>
      <c r="J29" s="35">
        <f t="shared" si="1"/>
        <v>9935.4</v>
      </c>
      <c r="K29" s="5" t="s">
        <v>314</v>
      </c>
    </row>
    <row r="30" spans="1:11" ht="15" customHeight="1">
      <c r="A30" s="18">
        <f>A20+1</f>
        <v>12</v>
      </c>
      <c r="B30" s="6" t="s">
        <v>10</v>
      </c>
      <c r="C30" s="11" t="s">
        <v>145</v>
      </c>
      <c r="D30" s="12">
        <v>610</v>
      </c>
      <c r="E30" s="10"/>
      <c r="F30" s="34"/>
      <c r="G30" s="34"/>
      <c r="H30" s="34"/>
      <c r="I30" s="34">
        <v>3050</v>
      </c>
      <c r="J30" s="35">
        <f t="shared" si="1"/>
        <v>3050</v>
      </c>
      <c r="K30" s="5" t="s">
        <v>314</v>
      </c>
    </row>
    <row r="31" spans="1:11" ht="15" customHeight="1">
      <c r="A31" s="18">
        <f>A30+1</f>
        <v>13</v>
      </c>
      <c r="B31" s="6" t="s">
        <v>39</v>
      </c>
      <c r="C31" s="11" t="s">
        <v>145</v>
      </c>
      <c r="D31" s="12">
        <v>440</v>
      </c>
      <c r="E31" s="10"/>
      <c r="F31" s="34"/>
      <c r="G31" s="34"/>
      <c r="H31" s="34"/>
      <c r="I31" s="34">
        <v>2200</v>
      </c>
      <c r="J31" s="35">
        <f t="shared" si="1"/>
        <v>2200</v>
      </c>
      <c r="K31" s="5" t="s">
        <v>314</v>
      </c>
    </row>
    <row r="32" spans="1:11" ht="28.5" customHeight="1">
      <c r="A32" s="18">
        <f>A31+1</f>
        <v>14</v>
      </c>
      <c r="B32" s="6" t="s">
        <v>40</v>
      </c>
      <c r="C32" s="11" t="s">
        <v>145</v>
      </c>
      <c r="D32" s="12">
        <v>450</v>
      </c>
      <c r="E32" s="10"/>
      <c r="F32" s="34"/>
      <c r="G32" s="34"/>
      <c r="H32" s="34"/>
      <c r="I32" s="34">
        <v>2250</v>
      </c>
      <c r="J32" s="35">
        <f t="shared" si="1"/>
        <v>2250</v>
      </c>
      <c r="K32" s="5" t="s">
        <v>314</v>
      </c>
    </row>
    <row r="33" spans="1:11" ht="15" customHeight="1">
      <c r="A33" s="18">
        <f>A32+1</f>
        <v>15</v>
      </c>
      <c r="B33" s="6" t="s">
        <v>41</v>
      </c>
      <c r="C33" s="11" t="s">
        <v>145</v>
      </c>
      <c r="D33" s="12">
        <v>580</v>
      </c>
      <c r="E33" s="10"/>
      <c r="F33" s="34"/>
      <c r="G33" s="34"/>
      <c r="H33" s="34"/>
      <c r="I33" s="34">
        <v>2900</v>
      </c>
      <c r="J33" s="35">
        <f t="shared" si="1"/>
        <v>2900</v>
      </c>
      <c r="K33" s="5" t="s">
        <v>314</v>
      </c>
    </row>
    <row r="34" spans="1:11" ht="15" customHeight="1">
      <c r="A34" s="18">
        <f>A33+1</f>
        <v>16</v>
      </c>
      <c r="B34" s="6" t="s">
        <v>42</v>
      </c>
      <c r="C34" s="11" t="s">
        <v>145</v>
      </c>
      <c r="D34" s="12">
        <v>580</v>
      </c>
      <c r="E34" s="10"/>
      <c r="F34" s="34"/>
      <c r="G34" s="34"/>
      <c r="H34" s="34"/>
      <c r="I34" s="34">
        <v>2900</v>
      </c>
      <c r="J34" s="35">
        <f t="shared" si="1"/>
        <v>2900</v>
      </c>
      <c r="K34" s="5" t="s">
        <v>314</v>
      </c>
    </row>
    <row r="35" spans="1:11" ht="31.5" customHeight="1">
      <c r="A35" s="18">
        <f>A22+1</f>
        <v>22</v>
      </c>
      <c r="B35" s="6" t="s">
        <v>19</v>
      </c>
      <c r="C35" s="11" t="s">
        <v>145</v>
      </c>
      <c r="D35" s="12">
        <v>540</v>
      </c>
      <c r="E35" s="10"/>
      <c r="F35" s="34"/>
      <c r="G35" s="34"/>
      <c r="H35" s="34"/>
      <c r="I35" s="34">
        <v>2700</v>
      </c>
      <c r="J35" s="35">
        <f t="shared" si="1"/>
        <v>2700</v>
      </c>
      <c r="K35" s="5" t="s">
        <v>314</v>
      </c>
    </row>
    <row r="36" spans="1:11" ht="29.25" customHeight="1">
      <c r="A36" s="18">
        <f>A26+1</f>
        <v>27</v>
      </c>
      <c r="B36" s="4" t="s">
        <v>26</v>
      </c>
      <c r="C36" s="11" t="s">
        <v>145</v>
      </c>
      <c r="D36" s="12">
        <v>330</v>
      </c>
      <c r="E36" s="10"/>
      <c r="F36" s="34"/>
      <c r="G36" s="34"/>
      <c r="H36" s="34"/>
      <c r="I36" s="34">
        <v>1914</v>
      </c>
      <c r="J36" s="35">
        <f t="shared" si="1"/>
        <v>1914</v>
      </c>
      <c r="K36" s="5" t="s">
        <v>314</v>
      </c>
    </row>
    <row r="37" spans="1:11" ht="15" customHeight="1">
      <c r="A37" s="18">
        <f>A36+1</f>
        <v>28</v>
      </c>
      <c r="B37" s="4" t="s">
        <v>27</v>
      </c>
      <c r="C37" s="11" t="s">
        <v>145</v>
      </c>
      <c r="D37" s="12">
        <v>220</v>
      </c>
      <c r="E37" s="10"/>
      <c r="F37" s="34"/>
      <c r="G37" s="34"/>
      <c r="H37" s="34"/>
      <c r="I37" s="34">
        <v>1276</v>
      </c>
      <c r="J37" s="35">
        <f t="shared" si="1"/>
        <v>1276</v>
      </c>
      <c r="K37" s="5" t="s">
        <v>314</v>
      </c>
    </row>
    <row r="38" spans="1:11" ht="15" customHeight="1">
      <c r="A38" s="18">
        <f>A37+1</f>
        <v>29</v>
      </c>
      <c r="B38" s="4" t="s">
        <v>28</v>
      </c>
      <c r="C38" s="11" t="s">
        <v>145</v>
      </c>
      <c r="D38" s="12">
        <v>190</v>
      </c>
      <c r="E38" s="10"/>
      <c r="F38" s="34"/>
      <c r="G38" s="34"/>
      <c r="H38" s="34"/>
      <c r="I38" s="34">
        <v>950</v>
      </c>
      <c r="J38" s="35">
        <f t="shared" si="1"/>
        <v>950</v>
      </c>
      <c r="K38" s="5" t="s">
        <v>314</v>
      </c>
    </row>
    <row r="39" spans="1:11" ht="15" customHeight="1">
      <c r="A39" s="18">
        <f>A27+1</f>
        <v>32</v>
      </c>
      <c r="B39" s="8" t="s">
        <v>34</v>
      </c>
      <c r="C39" s="11" t="s">
        <v>145</v>
      </c>
      <c r="D39" s="12">
        <v>280</v>
      </c>
      <c r="E39" s="10"/>
      <c r="F39" s="34"/>
      <c r="G39" s="34"/>
      <c r="H39" s="34"/>
      <c r="I39" s="34">
        <v>1400</v>
      </c>
      <c r="J39" s="35">
        <f t="shared" si="1"/>
        <v>1400</v>
      </c>
      <c r="K39" s="5" t="s">
        <v>314</v>
      </c>
    </row>
    <row r="40" spans="1:11" ht="15" customHeight="1">
      <c r="A40" s="18">
        <f>A46+1</f>
        <v>6</v>
      </c>
      <c r="B40" s="6" t="s">
        <v>5</v>
      </c>
      <c r="C40" s="11" t="s">
        <v>145</v>
      </c>
      <c r="D40" s="12">
        <v>750</v>
      </c>
      <c r="E40" s="10"/>
      <c r="F40" s="34"/>
      <c r="G40" s="34"/>
      <c r="H40" s="34"/>
      <c r="I40" s="34">
        <v>3750</v>
      </c>
      <c r="J40" s="35">
        <f t="shared" si="1"/>
        <v>3750</v>
      </c>
      <c r="K40" s="5" t="s">
        <v>314</v>
      </c>
    </row>
    <row r="41" spans="1:11" ht="28.5" customHeight="1">
      <c r="A41" s="18">
        <f>A60+1</f>
        <v>41</v>
      </c>
      <c r="B41" s="4" t="s">
        <v>57</v>
      </c>
      <c r="C41" s="11" t="s">
        <v>145</v>
      </c>
      <c r="D41" s="12">
        <v>520</v>
      </c>
      <c r="E41" s="10"/>
      <c r="F41" s="34"/>
      <c r="G41" s="34"/>
      <c r="H41" s="34"/>
      <c r="I41" s="34">
        <v>3016</v>
      </c>
      <c r="J41" s="35">
        <f t="shared" si="1"/>
        <v>3016</v>
      </c>
      <c r="K41" s="5" t="s">
        <v>314</v>
      </c>
    </row>
    <row r="42" spans="1:11" ht="28.5" customHeight="1">
      <c r="A42" s="18">
        <f>A61+1</f>
        <v>43</v>
      </c>
      <c r="B42" s="4" t="s">
        <v>60</v>
      </c>
      <c r="C42" s="11" t="s">
        <v>145</v>
      </c>
      <c r="D42" s="12">
        <v>260</v>
      </c>
      <c r="E42" s="10"/>
      <c r="F42" s="34"/>
      <c r="G42" s="34"/>
      <c r="H42" s="34"/>
      <c r="I42" s="34">
        <v>1300</v>
      </c>
      <c r="J42" s="35">
        <f t="shared" si="1"/>
        <v>1300</v>
      </c>
      <c r="K42" s="5" t="s">
        <v>314</v>
      </c>
    </row>
    <row r="43" spans="1:11" ht="30" customHeight="1">
      <c r="A43" s="18">
        <f>A47+1</f>
        <v>45</v>
      </c>
      <c r="B43" s="4" t="s">
        <v>62</v>
      </c>
      <c r="C43" s="11" t="s">
        <v>145</v>
      </c>
      <c r="D43" s="12">
        <v>250</v>
      </c>
      <c r="E43" s="10"/>
      <c r="F43" s="34"/>
      <c r="G43" s="34"/>
      <c r="H43" s="34"/>
      <c r="I43" s="34">
        <v>1250</v>
      </c>
      <c r="J43" s="35">
        <f t="shared" si="1"/>
        <v>1250</v>
      </c>
      <c r="K43" s="5" t="s">
        <v>314</v>
      </c>
    </row>
    <row r="44" spans="1:11" ht="46.5" customHeight="1">
      <c r="A44" s="18">
        <f>A11+1</f>
        <v>48</v>
      </c>
      <c r="B44" s="4" t="s">
        <v>65</v>
      </c>
      <c r="C44" s="11" t="s">
        <v>145</v>
      </c>
      <c r="D44" s="12">
        <v>950</v>
      </c>
      <c r="E44" s="10"/>
      <c r="F44" s="34"/>
      <c r="G44" s="34"/>
      <c r="H44" s="34"/>
      <c r="I44" s="34">
        <v>7324.5</v>
      </c>
      <c r="J44" s="35">
        <f t="shared" si="1"/>
        <v>7324.5</v>
      </c>
      <c r="K44" s="5" t="s">
        <v>314</v>
      </c>
    </row>
    <row r="45" spans="1:11" ht="29.25" customHeight="1">
      <c r="A45" s="18">
        <f>A44+1</f>
        <v>49</v>
      </c>
      <c r="B45" s="4" t="s">
        <v>66</v>
      </c>
      <c r="C45" s="11" t="s">
        <v>145</v>
      </c>
      <c r="D45" s="12">
        <v>705</v>
      </c>
      <c r="E45" s="10"/>
      <c r="F45" s="34"/>
      <c r="G45" s="34"/>
      <c r="H45" s="34"/>
      <c r="I45" s="34">
        <v>5435.55</v>
      </c>
      <c r="J45" s="35">
        <f t="shared" si="1"/>
        <v>5435.55</v>
      </c>
      <c r="K45" s="5" t="s">
        <v>314</v>
      </c>
    </row>
    <row r="46" spans="1:11" ht="15" customHeight="1">
      <c r="A46" s="18">
        <f>A9+1</f>
        <v>5</v>
      </c>
      <c r="B46" s="6" t="s">
        <v>4</v>
      </c>
      <c r="C46" s="11" t="s">
        <v>145</v>
      </c>
      <c r="D46" s="12">
        <v>160</v>
      </c>
      <c r="E46" s="12"/>
      <c r="F46" s="34"/>
      <c r="G46" s="34"/>
      <c r="H46" s="34">
        <v>928</v>
      </c>
      <c r="I46" s="34"/>
      <c r="J46" s="35">
        <f t="shared" si="1"/>
        <v>928</v>
      </c>
      <c r="K46" s="5" t="s">
        <v>314</v>
      </c>
    </row>
    <row r="47" spans="1:11" ht="15" customHeight="1">
      <c r="A47" s="18">
        <f>A42+1</f>
        <v>44</v>
      </c>
      <c r="B47" s="4" t="s">
        <v>61</v>
      </c>
      <c r="C47" s="11" t="s">
        <v>145</v>
      </c>
      <c r="D47" s="12">
        <v>4000</v>
      </c>
      <c r="E47" s="12"/>
      <c r="F47" s="34"/>
      <c r="G47" s="12">
        <v>6960</v>
      </c>
      <c r="H47" s="34">
        <v>11600</v>
      </c>
      <c r="I47" s="34">
        <v>4640</v>
      </c>
      <c r="J47" s="35">
        <f t="shared" si="1"/>
        <v>23200</v>
      </c>
      <c r="K47" s="5" t="s">
        <v>314</v>
      </c>
    </row>
    <row r="48" spans="1:11" ht="30" customHeight="1">
      <c r="A48" s="18">
        <f>A43+1</f>
        <v>46</v>
      </c>
      <c r="B48" s="4" t="s">
        <v>63</v>
      </c>
      <c r="C48" s="11" t="s">
        <v>145</v>
      </c>
      <c r="D48" s="12">
        <v>770</v>
      </c>
      <c r="E48" s="12"/>
      <c r="F48" s="34"/>
      <c r="G48" s="34"/>
      <c r="H48" s="34"/>
      <c r="I48" s="12">
        <v>5936.7</v>
      </c>
      <c r="J48" s="35">
        <f t="shared" si="1"/>
        <v>5936.7</v>
      </c>
      <c r="K48" s="5" t="s">
        <v>314</v>
      </c>
    </row>
    <row r="49" spans="1:11" ht="29.25" customHeight="1">
      <c r="A49" s="18">
        <f>A45+1</f>
        <v>50</v>
      </c>
      <c r="B49" s="4" t="s">
        <v>105</v>
      </c>
      <c r="C49" s="11" t="s">
        <v>145</v>
      </c>
      <c r="D49" s="12">
        <v>260</v>
      </c>
      <c r="E49" s="12"/>
      <c r="F49" s="12">
        <v>1300</v>
      </c>
      <c r="G49" s="34"/>
      <c r="H49" s="34"/>
      <c r="I49" s="34"/>
      <c r="J49" s="35">
        <f t="shared" si="1"/>
        <v>1300</v>
      </c>
      <c r="K49" s="5" t="s">
        <v>314</v>
      </c>
    </row>
    <row r="50" spans="1:11" ht="30" customHeight="1">
      <c r="A50" s="18">
        <f>A29+1</f>
        <v>9</v>
      </c>
      <c r="B50" s="6" t="s">
        <v>8</v>
      </c>
      <c r="C50" s="11" t="s">
        <v>145</v>
      </c>
      <c r="D50" s="12">
        <v>610</v>
      </c>
      <c r="E50" s="10"/>
      <c r="F50" s="34">
        <v>3538</v>
      </c>
      <c r="G50" s="34"/>
      <c r="H50" s="34"/>
      <c r="I50" s="34"/>
      <c r="J50" s="35">
        <f t="shared" si="1"/>
        <v>3538</v>
      </c>
      <c r="K50" s="5" t="s">
        <v>314</v>
      </c>
    </row>
    <row r="51" spans="1:11" ht="15" customHeight="1">
      <c r="A51" s="18">
        <f>A10+1</f>
        <v>36</v>
      </c>
      <c r="B51" s="4" t="s">
        <v>48</v>
      </c>
      <c r="C51" s="11" t="s">
        <v>145</v>
      </c>
      <c r="D51" s="12">
        <v>550</v>
      </c>
      <c r="E51" s="12"/>
      <c r="F51" s="34"/>
      <c r="G51" s="34">
        <v>3190</v>
      </c>
      <c r="H51" s="34"/>
      <c r="I51" s="34"/>
      <c r="J51" s="35">
        <f t="shared" si="1"/>
        <v>3190</v>
      </c>
      <c r="K51" s="5" t="s">
        <v>314</v>
      </c>
    </row>
    <row r="52" spans="1:11" ht="30.75" customHeight="1">
      <c r="A52" s="18">
        <f>A14+1</f>
        <v>39</v>
      </c>
      <c r="B52" s="4" t="s">
        <v>52</v>
      </c>
      <c r="C52" s="11" t="s">
        <v>145</v>
      </c>
      <c r="D52" s="12">
        <v>560</v>
      </c>
      <c r="E52" s="12"/>
      <c r="F52" s="34"/>
      <c r="G52" s="34">
        <v>3528</v>
      </c>
      <c r="H52" s="34"/>
      <c r="I52" s="34"/>
      <c r="J52" s="35">
        <f t="shared" si="1"/>
        <v>3528</v>
      </c>
      <c r="K52" s="5" t="s">
        <v>314</v>
      </c>
    </row>
    <row r="53" spans="1:11" ht="30" customHeight="1">
      <c r="A53" s="18">
        <f>A35+1</f>
        <v>23</v>
      </c>
      <c r="B53" s="6" t="s">
        <v>22</v>
      </c>
      <c r="C53" s="11" t="s">
        <v>145</v>
      </c>
      <c r="D53" s="12">
        <v>550</v>
      </c>
      <c r="E53" s="12"/>
      <c r="F53" s="34"/>
      <c r="G53" s="34"/>
      <c r="H53" s="34">
        <v>3190</v>
      </c>
      <c r="I53" s="34"/>
      <c r="J53" s="35">
        <f t="shared" si="1"/>
        <v>3190</v>
      </c>
      <c r="K53" s="5" t="s">
        <v>314</v>
      </c>
    </row>
    <row r="54" spans="1:11" ht="30.75" customHeight="1">
      <c r="A54" s="18">
        <f>A53+1</f>
        <v>24</v>
      </c>
      <c r="B54" s="6" t="s">
        <v>23</v>
      </c>
      <c r="C54" s="11" t="s">
        <v>145</v>
      </c>
      <c r="D54" s="12">
        <v>360</v>
      </c>
      <c r="E54" s="12"/>
      <c r="F54" s="34"/>
      <c r="G54" s="34"/>
      <c r="H54" s="34">
        <v>2088</v>
      </c>
      <c r="I54" s="34"/>
      <c r="J54" s="35">
        <f t="shared" si="1"/>
        <v>2088</v>
      </c>
      <c r="K54" s="5" t="s">
        <v>314</v>
      </c>
    </row>
    <row r="55" spans="1:11" ht="12.75" customHeight="1">
      <c r="A55" s="18">
        <f>A70+1</f>
        <v>53</v>
      </c>
      <c r="B55" s="4" t="s">
        <v>107</v>
      </c>
      <c r="C55" s="11" t="s">
        <v>145</v>
      </c>
      <c r="D55" s="12"/>
      <c r="E55" s="10"/>
      <c r="F55" s="34"/>
      <c r="G55" s="34"/>
      <c r="H55" s="34">
        <v>300</v>
      </c>
      <c r="I55" s="34"/>
      <c r="J55" s="35">
        <f>SUM(E55:H55)</f>
        <v>300</v>
      </c>
      <c r="K55" s="5" t="s">
        <v>314</v>
      </c>
    </row>
    <row r="56" spans="1:11" ht="12.75" customHeight="1">
      <c r="A56" s="18">
        <f>A55+1</f>
        <v>54</v>
      </c>
      <c r="B56" s="4" t="s">
        <v>117</v>
      </c>
      <c r="C56" s="11" t="s">
        <v>145</v>
      </c>
      <c r="D56" s="12"/>
      <c r="E56" s="10"/>
      <c r="F56" s="34"/>
      <c r="G56" s="34"/>
      <c r="H56" s="34"/>
      <c r="I56" s="34">
        <v>300</v>
      </c>
      <c r="J56" s="35">
        <f>SUM(E56:I56)</f>
        <v>300</v>
      </c>
      <c r="K56" s="5" t="s">
        <v>314</v>
      </c>
    </row>
    <row r="57" spans="1:11" ht="12.75" customHeight="1">
      <c r="A57" s="18">
        <f>A56+1</f>
        <v>55</v>
      </c>
      <c r="B57" s="4" t="s">
        <v>116</v>
      </c>
      <c r="C57" s="11" t="s">
        <v>145</v>
      </c>
      <c r="D57" s="12"/>
      <c r="E57" s="10"/>
      <c r="F57" s="34"/>
      <c r="G57" s="34"/>
      <c r="H57" s="34"/>
      <c r="I57" s="34">
        <v>300</v>
      </c>
      <c r="J57" s="35">
        <f>SUM(E57:I57)</f>
        <v>300</v>
      </c>
      <c r="K57" s="5" t="s">
        <v>314</v>
      </c>
    </row>
    <row r="58" spans="1:11" ht="30" customHeight="1">
      <c r="A58" s="18">
        <f>A38+1</f>
        <v>30</v>
      </c>
      <c r="B58" s="4" t="s">
        <v>30</v>
      </c>
      <c r="C58" s="11" t="s">
        <v>145</v>
      </c>
      <c r="D58" s="12">
        <v>310</v>
      </c>
      <c r="E58" s="10"/>
      <c r="F58" s="34"/>
      <c r="G58" s="34"/>
      <c r="H58" s="34"/>
      <c r="I58" s="34">
        <v>1953</v>
      </c>
      <c r="J58" s="35">
        <f t="shared" si="1"/>
        <v>1953</v>
      </c>
      <c r="K58" s="5" t="s">
        <v>314</v>
      </c>
    </row>
    <row r="59" spans="1:11" ht="30.75" customHeight="1">
      <c r="A59" s="18">
        <f>A39+1</f>
        <v>33</v>
      </c>
      <c r="B59" s="4" t="s">
        <v>38</v>
      </c>
      <c r="C59" s="11" t="s">
        <v>145</v>
      </c>
      <c r="D59" s="12">
        <v>320</v>
      </c>
      <c r="E59" s="10"/>
      <c r="F59" s="34"/>
      <c r="G59" s="34"/>
      <c r="H59" s="34"/>
      <c r="I59" s="34">
        <v>1856</v>
      </c>
      <c r="J59" s="35">
        <f t="shared" si="1"/>
        <v>1856</v>
      </c>
      <c r="K59" s="5" t="s">
        <v>314</v>
      </c>
    </row>
    <row r="60" spans="1:11" ht="29.25" customHeight="1">
      <c r="A60" s="18">
        <f>A52+1</f>
        <v>40</v>
      </c>
      <c r="B60" s="4" t="s">
        <v>56</v>
      </c>
      <c r="C60" s="11" t="s">
        <v>145</v>
      </c>
      <c r="D60" s="12">
        <v>1540</v>
      </c>
      <c r="E60" s="10"/>
      <c r="F60" s="34"/>
      <c r="G60" s="34"/>
      <c r="H60" s="34"/>
      <c r="I60" s="34">
        <v>8932</v>
      </c>
      <c r="J60" s="35">
        <f t="shared" si="1"/>
        <v>8932</v>
      </c>
      <c r="K60" s="5" t="s">
        <v>314</v>
      </c>
    </row>
    <row r="61" spans="1:11" ht="28.5" customHeight="1">
      <c r="A61" s="18">
        <f>A41+1</f>
        <v>42</v>
      </c>
      <c r="B61" s="4" t="s">
        <v>58</v>
      </c>
      <c r="C61" s="11" t="s">
        <v>145</v>
      </c>
      <c r="D61" s="12">
        <v>1340</v>
      </c>
      <c r="E61" s="10"/>
      <c r="F61" s="34"/>
      <c r="G61" s="34"/>
      <c r="H61" s="34"/>
      <c r="I61" s="34">
        <v>7772</v>
      </c>
      <c r="J61" s="35">
        <f t="shared" si="1"/>
        <v>7772</v>
      </c>
      <c r="K61" s="5" t="s">
        <v>314</v>
      </c>
    </row>
    <row r="62" spans="1:11" ht="15" customHeight="1">
      <c r="A62" s="18"/>
      <c r="B62" s="7" t="s">
        <v>118</v>
      </c>
      <c r="C62" s="40" t="s">
        <v>149</v>
      </c>
      <c r="D62" s="12">
        <v>1</v>
      </c>
      <c r="E62" s="12">
        <v>160</v>
      </c>
      <c r="F62" s="34"/>
      <c r="G62" s="34"/>
      <c r="H62" s="34"/>
      <c r="I62" s="34"/>
      <c r="J62" s="35">
        <f t="shared" si="1"/>
        <v>160</v>
      </c>
      <c r="K62" s="5" t="s">
        <v>314</v>
      </c>
    </row>
    <row r="63" spans="1:11" ht="15" customHeight="1">
      <c r="A63" s="18"/>
      <c r="B63" s="7" t="s">
        <v>134</v>
      </c>
      <c r="C63" s="40" t="s">
        <v>149</v>
      </c>
      <c r="D63" s="12">
        <v>4</v>
      </c>
      <c r="E63" s="12">
        <v>320</v>
      </c>
      <c r="F63" s="34"/>
      <c r="G63" s="34"/>
      <c r="H63" s="34"/>
      <c r="I63" s="34"/>
      <c r="J63" s="35">
        <f t="shared" si="1"/>
        <v>320</v>
      </c>
      <c r="K63" s="5" t="s">
        <v>314</v>
      </c>
    </row>
    <row r="64" spans="1:11" ht="29.25" customHeight="1">
      <c r="A64" s="18"/>
      <c r="B64" s="4" t="s">
        <v>119</v>
      </c>
      <c r="C64" s="41" t="s">
        <v>149</v>
      </c>
      <c r="D64" s="12">
        <v>4</v>
      </c>
      <c r="E64" s="10">
        <v>80</v>
      </c>
      <c r="F64" s="34"/>
      <c r="G64" s="34"/>
      <c r="H64" s="34"/>
      <c r="I64" s="34"/>
      <c r="J64" s="35">
        <f t="shared" si="1"/>
        <v>80</v>
      </c>
      <c r="K64" s="5" t="s">
        <v>314</v>
      </c>
    </row>
    <row r="65" spans="1:11" ht="32.25" customHeight="1">
      <c r="A65" s="18">
        <f>A73+1</f>
        <v>61</v>
      </c>
      <c r="B65" s="4" t="s">
        <v>113</v>
      </c>
      <c r="C65" s="41" t="s">
        <v>169</v>
      </c>
      <c r="D65" s="12">
        <v>1</v>
      </c>
      <c r="E65" s="10"/>
      <c r="F65" s="34">
        <v>50</v>
      </c>
      <c r="G65" s="34"/>
      <c r="H65" s="34"/>
      <c r="I65" s="34"/>
      <c r="J65" s="35">
        <f>SUM(E65:H65)</f>
        <v>50</v>
      </c>
      <c r="K65" s="5" t="s">
        <v>314</v>
      </c>
    </row>
    <row r="66" spans="1:11" ht="15" customHeight="1">
      <c r="A66" s="18">
        <f>A68+1</f>
        <v>57</v>
      </c>
      <c r="B66" s="4" t="s">
        <v>109</v>
      </c>
      <c r="C66" s="41" t="s">
        <v>169</v>
      </c>
      <c r="D66" s="12">
        <v>1</v>
      </c>
      <c r="E66" s="10"/>
      <c r="F66" s="34"/>
      <c r="G66" s="34">
        <v>200</v>
      </c>
      <c r="H66" s="34"/>
      <c r="I66" s="34"/>
      <c r="J66" s="35">
        <f>SUM(E66:H66)</f>
        <v>200</v>
      </c>
      <c r="K66" s="5" t="s">
        <v>314</v>
      </c>
    </row>
    <row r="67" spans="1:11" ht="16.5" customHeight="1">
      <c r="A67" s="18">
        <f>A65+1</f>
        <v>62</v>
      </c>
      <c r="B67" s="4" t="s">
        <v>115</v>
      </c>
      <c r="C67" s="41" t="s">
        <v>149</v>
      </c>
      <c r="D67" s="12">
        <v>18</v>
      </c>
      <c r="E67" s="34">
        <v>1409.706</v>
      </c>
      <c r="F67" s="34"/>
      <c r="G67" s="34"/>
      <c r="H67" s="34"/>
      <c r="I67" s="34"/>
      <c r="J67" s="35">
        <f>SUM(E67:H67)</f>
        <v>1409.706</v>
      </c>
      <c r="K67" s="5" t="s">
        <v>314</v>
      </c>
    </row>
    <row r="68" spans="1:11" ht="13.5" customHeight="1">
      <c r="A68" s="18">
        <f>A57+1</f>
        <v>56</v>
      </c>
      <c r="B68" s="4" t="s">
        <v>108</v>
      </c>
      <c r="C68" s="41" t="s">
        <v>169</v>
      </c>
      <c r="D68" s="12">
        <v>1</v>
      </c>
      <c r="E68" s="10"/>
      <c r="F68" s="34"/>
      <c r="G68" s="34"/>
      <c r="H68" s="34">
        <v>200</v>
      </c>
      <c r="I68" s="34"/>
      <c r="J68" s="35">
        <f>SUM(E68:H68)</f>
        <v>200</v>
      </c>
      <c r="K68" s="5" t="s">
        <v>314</v>
      </c>
    </row>
    <row r="69" spans="1:11" ht="29.25" customHeight="1">
      <c r="A69" s="18">
        <f>A49+1</f>
        <v>51</v>
      </c>
      <c r="B69" s="8" t="s">
        <v>89</v>
      </c>
      <c r="C69" s="41" t="s">
        <v>169</v>
      </c>
      <c r="D69" s="12">
        <v>1</v>
      </c>
      <c r="E69" s="10"/>
      <c r="F69" s="34"/>
      <c r="G69" s="34"/>
      <c r="H69" s="34"/>
      <c r="I69" s="34">
        <v>400</v>
      </c>
      <c r="J69" s="35">
        <f>SUM(E69:I69)</f>
        <v>400</v>
      </c>
      <c r="K69" s="5" t="s">
        <v>314</v>
      </c>
    </row>
    <row r="70" spans="1:11" ht="30" customHeight="1">
      <c r="A70" s="18">
        <f>A69+1</f>
        <v>52</v>
      </c>
      <c r="B70" s="8" t="s">
        <v>72</v>
      </c>
      <c r="C70" s="4"/>
      <c r="D70" s="12"/>
      <c r="E70" s="10"/>
      <c r="F70" s="34"/>
      <c r="G70" s="34"/>
      <c r="H70" s="34"/>
      <c r="I70" s="34">
        <v>1500</v>
      </c>
      <c r="J70" s="35">
        <f>SUM(E70:I70)</f>
        <v>1500</v>
      </c>
      <c r="K70" s="5" t="s">
        <v>314</v>
      </c>
    </row>
    <row r="71" spans="1:11" ht="30.75" customHeight="1">
      <c r="A71" s="18">
        <f>A66+1</f>
        <v>58</v>
      </c>
      <c r="B71" s="4" t="s">
        <v>110</v>
      </c>
      <c r="C71" s="41" t="s">
        <v>169</v>
      </c>
      <c r="D71" s="12">
        <v>1</v>
      </c>
      <c r="E71" s="10"/>
      <c r="F71" s="34"/>
      <c r="G71" s="34"/>
      <c r="H71" s="34"/>
      <c r="I71" s="34">
        <v>200</v>
      </c>
      <c r="J71" s="35">
        <f>SUM(E71:I71)</f>
        <v>200</v>
      </c>
      <c r="K71" s="5" t="s">
        <v>314</v>
      </c>
    </row>
    <row r="72" spans="1:11" ht="12.75" customHeight="1">
      <c r="A72" s="18">
        <f>A71+1</f>
        <v>59</v>
      </c>
      <c r="B72" s="4" t="s">
        <v>111</v>
      </c>
      <c r="C72" s="41" t="s">
        <v>169</v>
      </c>
      <c r="D72" s="12">
        <v>1</v>
      </c>
      <c r="E72" s="10"/>
      <c r="F72" s="34"/>
      <c r="G72" s="34"/>
      <c r="H72" s="34"/>
      <c r="I72" s="34">
        <v>200</v>
      </c>
      <c r="J72" s="35">
        <f>SUM(E72:I72)</f>
        <v>200</v>
      </c>
      <c r="K72" s="5" t="s">
        <v>314</v>
      </c>
    </row>
    <row r="73" spans="1:11" ht="12.75" customHeight="1">
      <c r="A73" s="18">
        <f>A72+1</f>
        <v>60</v>
      </c>
      <c r="B73" s="4" t="s">
        <v>112</v>
      </c>
      <c r="C73" s="41" t="s">
        <v>169</v>
      </c>
      <c r="D73" s="12">
        <v>1</v>
      </c>
      <c r="E73" s="10"/>
      <c r="F73" s="34"/>
      <c r="G73" s="34"/>
      <c r="H73" s="34"/>
      <c r="I73" s="34">
        <v>600</v>
      </c>
      <c r="J73" s="35">
        <f>SUM(E73:I73)</f>
        <v>600</v>
      </c>
      <c r="K73" s="5" t="s">
        <v>314</v>
      </c>
    </row>
    <row r="74" spans="1:11" ht="21" customHeight="1">
      <c r="A74" s="18"/>
      <c r="B74" s="20" t="s">
        <v>135</v>
      </c>
      <c r="C74" s="33" t="s">
        <v>145</v>
      </c>
      <c r="D74" s="33">
        <f aca="true" t="shared" si="2" ref="D74:I74">SUM(D75:D92)</f>
        <v>8059</v>
      </c>
      <c r="E74" s="33">
        <f t="shared" si="2"/>
        <v>14385.544</v>
      </c>
      <c r="F74" s="33">
        <f t="shared" si="2"/>
        <v>0</v>
      </c>
      <c r="G74" s="33">
        <f t="shared" si="2"/>
        <v>0</v>
      </c>
      <c r="H74" s="33">
        <f t="shared" si="2"/>
        <v>0</v>
      </c>
      <c r="I74" s="33">
        <f t="shared" si="2"/>
        <v>56343</v>
      </c>
      <c r="J74" s="33">
        <f>SUM(J75:J92)</f>
        <v>70728.544</v>
      </c>
      <c r="K74" s="22"/>
    </row>
    <row r="75" spans="1:11" ht="45.75" customHeight="1">
      <c r="A75" s="18">
        <v>1</v>
      </c>
      <c r="B75" s="3" t="s">
        <v>91</v>
      </c>
      <c r="C75" s="11" t="s">
        <v>145</v>
      </c>
      <c r="D75" s="11">
        <v>499</v>
      </c>
      <c r="E75" s="79">
        <v>5646.194</v>
      </c>
      <c r="F75" s="34"/>
      <c r="G75" s="34"/>
      <c r="H75" s="34"/>
      <c r="I75" s="34"/>
      <c r="J75" s="106">
        <f t="shared" si="1"/>
        <v>5646.194</v>
      </c>
      <c r="K75" s="79" t="s">
        <v>315</v>
      </c>
    </row>
    <row r="76" spans="1:11" ht="15" customHeight="1">
      <c r="A76" s="18">
        <v>2</v>
      </c>
      <c r="B76" s="7" t="s">
        <v>3</v>
      </c>
      <c r="C76" s="11" t="s">
        <v>145</v>
      </c>
      <c r="D76" s="12">
        <v>485</v>
      </c>
      <c r="E76" s="12">
        <v>3739.35</v>
      </c>
      <c r="F76" s="34"/>
      <c r="G76" s="34"/>
      <c r="H76" s="34"/>
      <c r="I76" s="34"/>
      <c r="J76" s="35">
        <f t="shared" si="1"/>
        <v>3739.35</v>
      </c>
      <c r="K76" s="5" t="s">
        <v>314</v>
      </c>
    </row>
    <row r="77" spans="1:11" ht="28.5" customHeight="1">
      <c r="A77" s="18">
        <v>3</v>
      </c>
      <c r="B77" s="6" t="s">
        <v>68</v>
      </c>
      <c r="C77" s="11" t="s">
        <v>145</v>
      </c>
      <c r="D77" s="13">
        <v>140</v>
      </c>
      <c r="E77" s="10"/>
      <c r="F77" s="34"/>
      <c r="G77" s="34"/>
      <c r="H77" s="34"/>
      <c r="I77" s="34">
        <v>812</v>
      </c>
      <c r="J77" s="35">
        <f t="shared" si="1"/>
        <v>812</v>
      </c>
      <c r="K77" s="5" t="s">
        <v>314</v>
      </c>
    </row>
    <row r="78" spans="1:11" ht="29.25" customHeight="1">
      <c r="A78" s="18">
        <f>A77+1</f>
        <v>4</v>
      </c>
      <c r="B78" s="6" t="s">
        <v>69</v>
      </c>
      <c r="C78" s="11" t="s">
        <v>145</v>
      </c>
      <c r="D78" s="12">
        <v>470</v>
      </c>
      <c r="E78" s="10"/>
      <c r="F78" s="34"/>
      <c r="G78" s="34"/>
      <c r="H78" s="34"/>
      <c r="I78" s="34">
        <v>2726</v>
      </c>
      <c r="J78" s="35">
        <f t="shared" si="1"/>
        <v>2726</v>
      </c>
      <c r="K78" s="5" t="s">
        <v>314</v>
      </c>
    </row>
    <row r="79" spans="1:11" ht="17.25" customHeight="1">
      <c r="A79" s="18">
        <f aca="true" t="shared" si="3" ref="A79:A92">A78+1</f>
        <v>5</v>
      </c>
      <c r="B79" s="6" t="s">
        <v>20</v>
      </c>
      <c r="C79" s="11" t="s">
        <v>145</v>
      </c>
      <c r="D79" s="12">
        <v>590</v>
      </c>
      <c r="E79" s="10"/>
      <c r="F79" s="34"/>
      <c r="G79" s="34"/>
      <c r="H79" s="34"/>
      <c r="I79" s="34">
        <v>3422</v>
      </c>
      <c r="J79" s="35">
        <f t="shared" si="1"/>
        <v>3422</v>
      </c>
      <c r="K79" s="5" t="s">
        <v>314</v>
      </c>
    </row>
    <row r="80" spans="1:11" ht="15" customHeight="1">
      <c r="A80" s="18">
        <f t="shared" si="3"/>
        <v>6</v>
      </c>
      <c r="B80" s="6" t="s">
        <v>70</v>
      </c>
      <c r="C80" s="11" t="s">
        <v>145</v>
      </c>
      <c r="D80" s="12">
        <v>1000</v>
      </c>
      <c r="E80" s="10">
        <v>5000</v>
      </c>
      <c r="F80" s="34"/>
      <c r="G80" s="34"/>
      <c r="H80" s="34"/>
      <c r="I80" s="34"/>
      <c r="J80" s="35">
        <f t="shared" si="1"/>
        <v>5000</v>
      </c>
      <c r="K80" s="5" t="s">
        <v>314</v>
      </c>
    </row>
    <row r="81" spans="1:11" ht="29.25" customHeight="1">
      <c r="A81" s="18">
        <f t="shared" si="3"/>
        <v>7</v>
      </c>
      <c r="B81" s="8" t="s">
        <v>33</v>
      </c>
      <c r="C81" s="11" t="s">
        <v>145</v>
      </c>
      <c r="D81" s="12">
        <v>450</v>
      </c>
      <c r="E81" s="10"/>
      <c r="F81" s="34"/>
      <c r="G81" s="34"/>
      <c r="H81" s="34"/>
      <c r="I81" s="34">
        <v>2610</v>
      </c>
      <c r="J81" s="35">
        <f t="shared" si="1"/>
        <v>2610</v>
      </c>
      <c r="K81" s="5" t="s">
        <v>314</v>
      </c>
    </row>
    <row r="82" spans="1:11" ht="29.25" customHeight="1">
      <c r="A82" s="18">
        <f t="shared" si="3"/>
        <v>8</v>
      </c>
      <c r="B82" s="8" t="s">
        <v>29</v>
      </c>
      <c r="C82" s="11" t="s">
        <v>145</v>
      </c>
      <c r="D82" s="12">
        <v>290</v>
      </c>
      <c r="E82" s="10"/>
      <c r="F82" s="34"/>
      <c r="G82" s="34"/>
      <c r="H82" s="34"/>
      <c r="I82" s="34">
        <v>1682</v>
      </c>
      <c r="J82" s="35">
        <f t="shared" si="1"/>
        <v>1682</v>
      </c>
      <c r="K82" s="5" t="s">
        <v>314</v>
      </c>
    </row>
    <row r="83" spans="1:11" ht="15.75" customHeight="1">
      <c r="A83" s="18">
        <f t="shared" si="3"/>
        <v>9</v>
      </c>
      <c r="B83" s="8" t="s">
        <v>35</v>
      </c>
      <c r="C83" s="11" t="s">
        <v>145</v>
      </c>
      <c r="D83" s="12">
        <v>420</v>
      </c>
      <c r="E83" s="10"/>
      <c r="F83" s="34"/>
      <c r="G83" s="34"/>
      <c r="H83" s="34"/>
      <c r="I83" s="34">
        <v>2436</v>
      </c>
      <c r="J83" s="35">
        <f t="shared" si="1"/>
        <v>2436</v>
      </c>
      <c r="K83" s="5" t="s">
        <v>314</v>
      </c>
    </row>
    <row r="84" spans="1:11" ht="30.75" customHeight="1">
      <c r="A84" s="18">
        <f t="shared" si="3"/>
        <v>10</v>
      </c>
      <c r="B84" s="8" t="s">
        <v>36</v>
      </c>
      <c r="C84" s="11" t="s">
        <v>145</v>
      </c>
      <c r="D84" s="12">
        <v>235</v>
      </c>
      <c r="E84" s="10"/>
      <c r="F84" s="34"/>
      <c r="G84" s="34"/>
      <c r="H84" s="34"/>
      <c r="I84" s="34">
        <v>1363</v>
      </c>
      <c r="J84" s="35">
        <f t="shared" si="1"/>
        <v>1363</v>
      </c>
      <c r="K84" s="5" t="s">
        <v>314</v>
      </c>
    </row>
    <row r="85" spans="1:11" ht="28.5" customHeight="1">
      <c r="A85" s="18">
        <f t="shared" si="3"/>
        <v>11</v>
      </c>
      <c r="B85" s="8" t="s">
        <v>37</v>
      </c>
      <c r="C85" s="11" t="s">
        <v>145</v>
      </c>
      <c r="D85" s="12">
        <v>310</v>
      </c>
      <c r="E85" s="10"/>
      <c r="F85" s="34"/>
      <c r="G85" s="34"/>
      <c r="H85" s="34"/>
      <c r="I85" s="34">
        <v>1798</v>
      </c>
      <c r="J85" s="35">
        <f t="shared" si="1"/>
        <v>1798</v>
      </c>
      <c r="K85" s="5" t="s">
        <v>314</v>
      </c>
    </row>
    <row r="86" spans="1:11" ht="27.75" customHeight="1">
      <c r="A86" s="18">
        <f t="shared" si="3"/>
        <v>12</v>
      </c>
      <c r="B86" s="8" t="s">
        <v>45</v>
      </c>
      <c r="C86" s="11" t="s">
        <v>145</v>
      </c>
      <c r="D86" s="12">
        <v>420</v>
      </c>
      <c r="E86" s="10"/>
      <c r="F86" s="34"/>
      <c r="G86" s="34"/>
      <c r="H86" s="34"/>
      <c r="I86" s="34">
        <v>2436</v>
      </c>
      <c r="J86" s="35">
        <f aca="true" t="shared" si="4" ref="J86:J112">SUM(E86:I86)</f>
        <v>2436</v>
      </c>
      <c r="K86" s="5" t="s">
        <v>314</v>
      </c>
    </row>
    <row r="87" spans="1:11" ht="29.25" customHeight="1">
      <c r="A87" s="18">
        <f t="shared" si="3"/>
        <v>13</v>
      </c>
      <c r="B87" s="8" t="s">
        <v>49</v>
      </c>
      <c r="C87" s="11" t="s">
        <v>145</v>
      </c>
      <c r="D87" s="12">
        <v>965</v>
      </c>
      <c r="E87" s="10"/>
      <c r="F87" s="34"/>
      <c r="G87" s="34"/>
      <c r="H87" s="34"/>
      <c r="I87" s="34">
        <v>5597</v>
      </c>
      <c r="J87" s="35">
        <f t="shared" si="4"/>
        <v>5597</v>
      </c>
      <c r="K87" s="5" t="s">
        <v>314</v>
      </c>
    </row>
    <row r="88" spans="1:11" ht="29.25" customHeight="1">
      <c r="A88" s="18">
        <f t="shared" si="3"/>
        <v>14</v>
      </c>
      <c r="B88" s="8" t="s">
        <v>54</v>
      </c>
      <c r="C88" s="11" t="s">
        <v>145</v>
      </c>
      <c r="D88" s="12">
        <v>670</v>
      </c>
      <c r="E88" s="10"/>
      <c r="F88" s="34"/>
      <c r="G88" s="34"/>
      <c r="H88" s="34"/>
      <c r="I88" s="34">
        <v>3886</v>
      </c>
      <c r="J88" s="35">
        <f t="shared" si="4"/>
        <v>3886</v>
      </c>
      <c r="K88" s="5" t="s">
        <v>314</v>
      </c>
    </row>
    <row r="89" spans="1:11" ht="29.25" customHeight="1">
      <c r="A89" s="18">
        <f t="shared" si="3"/>
        <v>15</v>
      </c>
      <c r="B89" s="8" t="s">
        <v>59</v>
      </c>
      <c r="C89" s="11" t="s">
        <v>145</v>
      </c>
      <c r="D89" s="12">
        <v>780</v>
      </c>
      <c r="E89" s="10"/>
      <c r="F89" s="34"/>
      <c r="G89" s="34"/>
      <c r="H89" s="34"/>
      <c r="I89" s="34">
        <v>3900</v>
      </c>
      <c r="J89" s="35">
        <f t="shared" si="4"/>
        <v>3900</v>
      </c>
      <c r="K89" s="5" t="s">
        <v>314</v>
      </c>
    </row>
    <row r="90" spans="1:11" ht="29.25" customHeight="1">
      <c r="A90" s="18">
        <f t="shared" si="3"/>
        <v>16</v>
      </c>
      <c r="B90" s="8" t="s">
        <v>102</v>
      </c>
      <c r="C90" s="11" t="s">
        <v>145</v>
      </c>
      <c r="D90" s="12">
        <v>335</v>
      </c>
      <c r="E90" s="10"/>
      <c r="F90" s="34"/>
      <c r="G90" s="34"/>
      <c r="H90" s="34"/>
      <c r="I90" s="34">
        <v>1675</v>
      </c>
      <c r="J90" s="35">
        <f t="shared" si="4"/>
        <v>1675</v>
      </c>
      <c r="K90" s="5" t="s">
        <v>314</v>
      </c>
    </row>
    <row r="91" spans="1:11" ht="15" customHeight="1">
      <c r="A91" s="18">
        <f t="shared" si="3"/>
        <v>17</v>
      </c>
      <c r="B91" s="6" t="s">
        <v>16</v>
      </c>
      <c r="C91" s="6"/>
      <c r="D91" s="12"/>
      <c r="E91" s="10"/>
      <c r="F91" s="34"/>
      <c r="G91" s="34"/>
      <c r="H91" s="34"/>
      <c r="I91" s="34">
        <v>2000</v>
      </c>
      <c r="J91" s="35">
        <f t="shared" si="4"/>
        <v>2000</v>
      </c>
      <c r="K91" s="5" t="s">
        <v>314</v>
      </c>
    </row>
    <row r="92" spans="1:11" ht="15" customHeight="1">
      <c r="A92" s="18">
        <f t="shared" si="3"/>
        <v>18</v>
      </c>
      <c r="B92" s="6" t="s">
        <v>17</v>
      </c>
      <c r="C92" s="6"/>
      <c r="D92" s="12"/>
      <c r="E92" s="10"/>
      <c r="F92" s="34"/>
      <c r="G92" s="34"/>
      <c r="H92" s="34"/>
      <c r="I92" s="34">
        <v>20000</v>
      </c>
      <c r="J92" s="35">
        <f t="shared" si="4"/>
        <v>20000</v>
      </c>
      <c r="K92" s="5" t="s">
        <v>314</v>
      </c>
    </row>
    <row r="93" spans="1:11" ht="30" customHeight="1">
      <c r="A93" s="18"/>
      <c r="B93" s="20" t="s">
        <v>133</v>
      </c>
      <c r="C93" s="33" t="s">
        <v>145</v>
      </c>
      <c r="D93" s="33">
        <f aca="true" t="shared" si="5" ref="D93:I93">SUM(D94:D100)</f>
        <v>4440</v>
      </c>
      <c r="E93" s="33">
        <f t="shared" si="5"/>
        <v>0</v>
      </c>
      <c r="F93" s="33">
        <f t="shared" si="5"/>
        <v>37447.244999999995</v>
      </c>
      <c r="G93" s="33">
        <f t="shared" si="5"/>
        <v>36473.66</v>
      </c>
      <c r="H93" s="33">
        <f t="shared" si="5"/>
        <v>41049.244999999995</v>
      </c>
      <c r="I93" s="33">
        <f t="shared" si="5"/>
        <v>4640</v>
      </c>
      <c r="J93" s="33">
        <f>SUM(J94:J100)</f>
        <v>119610.15</v>
      </c>
      <c r="K93" s="22"/>
    </row>
    <row r="94" spans="1:11" ht="33.75" customHeight="1">
      <c r="A94" s="18">
        <f>A99+1</f>
        <v>4</v>
      </c>
      <c r="B94" s="3" t="s">
        <v>97</v>
      </c>
      <c r="C94" s="11" t="s">
        <v>145</v>
      </c>
      <c r="D94" s="13">
        <v>640</v>
      </c>
      <c r="E94" s="11"/>
      <c r="F94" s="34">
        <v>3712</v>
      </c>
      <c r="G94" s="34"/>
      <c r="H94" s="34"/>
      <c r="I94" s="34"/>
      <c r="J94" s="35">
        <f t="shared" si="4"/>
        <v>3712</v>
      </c>
      <c r="K94" s="5" t="s">
        <v>314</v>
      </c>
    </row>
    <row r="95" spans="1:11" ht="33.75" customHeight="1">
      <c r="A95" s="18">
        <f>A94+1</f>
        <v>5</v>
      </c>
      <c r="B95" s="3" t="s">
        <v>98</v>
      </c>
      <c r="C95" s="11" t="s">
        <v>145</v>
      </c>
      <c r="D95" s="13">
        <v>610</v>
      </c>
      <c r="E95" s="11"/>
      <c r="F95" s="34">
        <v>3538</v>
      </c>
      <c r="G95" s="34"/>
      <c r="H95" s="34"/>
      <c r="I95" s="34"/>
      <c r="J95" s="35">
        <f t="shared" si="4"/>
        <v>3538</v>
      </c>
      <c r="K95" s="5" t="s">
        <v>314</v>
      </c>
    </row>
    <row r="96" spans="1:11" ht="31.5" customHeight="1">
      <c r="A96" s="18">
        <f>A100+1</f>
        <v>7</v>
      </c>
      <c r="B96" s="3" t="s">
        <v>100</v>
      </c>
      <c r="C96" s="11" t="s">
        <v>145</v>
      </c>
      <c r="D96" s="13">
        <v>490</v>
      </c>
      <c r="E96" s="11"/>
      <c r="F96" s="34">
        <v>2842</v>
      </c>
      <c r="G96" s="34"/>
      <c r="H96" s="34"/>
      <c r="I96" s="34"/>
      <c r="J96" s="35">
        <f t="shared" si="4"/>
        <v>2842</v>
      </c>
      <c r="K96" s="5" t="s">
        <v>314</v>
      </c>
    </row>
    <row r="97" spans="1:11" ht="18" customHeight="1">
      <c r="A97" s="18">
        <v>1</v>
      </c>
      <c r="B97" s="3" t="s">
        <v>95</v>
      </c>
      <c r="C97" s="11" t="s">
        <v>295</v>
      </c>
      <c r="D97" s="13" t="s">
        <v>294</v>
      </c>
      <c r="E97" s="11"/>
      <c r="F97" s="34">
        <v>27355.245</v>
      </c>
      <c r="G97" s="34">
        <v>36473.66</v>
      </c>
      <c r="H97" s="34">
        <v>27355.245</v>
      </c>
      <c r="I97" s="34"/>
      <c r="J97" s="35">
        <f t="shared" si="4"/>
        <v>91184.15</v>
      </c>
      <c r="K97" s="5" t="s">
        <v>314</v>
      </c>
    </row>
    <row r="98" spans="1:11" ht="33.75" customHeight="1">
      <c r="A98" s="18">
        <f>A97+1</f>
        <v>2</v>
      </c>
      <c r="B98" s="3" t="s">
        <v>96</v>
      </c>
      <c r="C98" s="11" t="s">
        <v>145</v>
      </c>
      <c r="D98" s="13">
        <v>1400</v>
      </c>
      <c r="E98" s="11"/>
      <c r="F98" s="34"/>
      <c r="G98" s="34"/>
      <c r="H98" s="34">
        <v>10794</v>
      </c>
      <c r="I98" s="34"/>
      <c r="J98" s="35">
        <f t="shared" si="4"/>
        <v>10794</v>
      </c>
      <c r="K98" s="5" t="s">
        <v>314</v>
      </c>
    </row>
    <row r="99" spans="1:11" ht="33.75" customHeight="1">
      <c r="A99" s="18">
        <f>A98+1</f>
        <v>3</v>
      </c>
      <c r="B99" s="3" t="s">
        <v>106</v>
      </c>
      <c r="C99" s="11" t="s">
        <v>145</v>
      </c>
      <c r="D99" s="13">
        <v>500</v>
      </c>
      <c r="E99" s="11"/>
      <c r="F99" s="34"/>
      <c r="G99" s="34"/>
      <c r="H99" s="34">
        <v>2900</v>
      </c>
      <c r="I99" s="34"/>
      <c r="J99" s="35">
        <f t="shared" si="4"/>
        <v>2900</v>
      </c>
      <c r="K99" s="5" t="s">
        <v>314</v>
      </c>
    </row>
    <row r="100" spans="1:11" ht="18.75" customHeight="1">
      <c r="A100" s="18">
        <f>A95+1</f>
        <v>6</v>
      </c>
      <c r="B100" s="3" t="s">
        <v>99</v>
      </c>
      <c r="C100" s="11" t="s">
        <v>145</v>
      </c>
      <c r="D100" s="13">
        <v>800</v>
      </c>
      <c r="E100" s="10"/>
      <c r="F100" s="34"/>
      <c r="G100" s="34"/>
      <c r="H100" s="34"/>
      <c r="I100" s="34">
        <v>4640</v>
      </c>
      <c r="J100" s="35">
        <f t="shared" si="4"/>
        <v>4640</v>
      </c>
      <c r="K100" s="5" t="s">
        <v>314</v>
      </c>
    </row>
    <row r="101" spans="1:11" ht="33.75" customHeight="1">
      <c r="A101" s="18"/>
      <c r="B101" s="20" t="s">
        <v>247</v>
      </c>
      <c r="C101" s="33" t="s">
        <v>145</v>
      </c>
      <c r="D101" s="33">
        <f aca="true" t="shared" si="6" ref="D101:I101">SUM(D102:D106)</f>
        <v>2100</v>
      </c>
      <c r="E101" s="33">
        <f t="shared" si="6"/>
        <v>0</v>
      </c>
      <c r="F101" s="33">
        <f t="shared" si="6"/>
        <v>0</v>
      </c>
      <c r="G101" s="33">
        <f t="shared" si="6"/>
        <v>0</v>
      </c>
      <c r="H101" s="33">
        <f t="shared" si="6"/>
        <v>9222</v>
      </c>
      <c r="I101" s="33">
        <f t="shared" si="6"/>
        <v>2958</v>
      </c>
      <c r="J101" s="33">
        <f>SUM(J102:J106)</f>
        <v>12180</v>
      </c>
      <c r="K101" s="22"/>
    </row>
    <row r="102" spans="1:11" ht="28.5" customHeight="1">
      <c r="A102" s="18">
        <f>A106+1</f>
        <v>3</v>
      </c>
      <c r="B102" s="8" t="s">
        <v>32</v>
      </c>
      <c r="C102" s="11" t="s">
        <v>145</v>
      </c>
      <c r="D102" s="12">
        <v>250</v>
      </c>
      <c r="E102" s="12"/>
      <c r="F102" s="34"/>
      <c r="G102" s="34"/>
      <c r="H102" s="34">
        <v>1450</v>
      </c>
      <c r="I102" s="34"/>
      <c r="J102" s="35">
        <f t="shared" si="4"/>
        <v>1450</v>
      </c>
      <c r="K102" s="5" t="s">
        <v>314</v>
      </c>
    </row>
    <row r="103" spans="1:11" ht="30" customHeight="1">
      <c r="A103" s="18">
        <f>A102+1</f>
        <v>4</v>
      </c>
      <c r="B103" s="8" t="s">
        <v>53</v>
      </c>
      <c r="C103" s="11" t="s">
        <v>145</v>
      </c>
      <c r="D103" s="12">
        <v>600</v>
      </c>
      <c r="E103" s="12"/>
      <c r="F103" s="34"/>
      <c r="G103" s="34"/>
      <c r="H103" s="34">
        <v>3480</v>
      </c>
      <c r="I103" s="34"/>
      <c r="J103" s="35">
        <f t="shared" si="4"/>
        <v>3480</v>
      </c>
      <c r="K103" s="5" t="s">
        <v>314</v>
      </c>
    </row>
    <row r="104" spans="1:11" ht="30" customHeight="1">
      <c r="A104" s="18">
        <f>A103+1</f>
        <v>5</v>
      </c>
      <c r="B104" s="8" t="s">
        <v>55</v>
      </c>
      <c r="C104" s="11" t="s">
        <v>145</v>
      </c>
      <c r="D104" s="12">
        <v>740</v>
      </c>
      <c r="E104" s="12"/>
      <c r="F104" s="34"/>
      <c r="G104" s="34"/>
      <c r="H104" s="34">
        <v>4292</v>
      </c>
      <c r="I104" s="34"/>
      <c r="J104" s="35">
        <f t="shared" si="4"/>
        <v>4292</v>
      </c>
      <c r="K104" s="5" t="s">
        <v>314</v>
      </c>
    </row>
    <row r="105" spans="1:11" ht="29.25" customHeight="1">
      <c r="A105" s="18">
        <v>1</v>
      </c>
      <c r="B105" s="6" t="s">
        <v>21</v>
      </c>
      <c r="C105" s="11" t="s">
        <v>145</v>
      </c>
      <c r="D105" s="12">
        <v>240</v>
      </c>
      <c r="E105" s="12"/>
      <c r="F105" s="34"/>
      <c r="G105" s="34"/>
      <c r="H105" s="34"/>
      <c r="I105" s="34">
        <v>1392</v>
      </c>
      <c r="J105" s="35">
        <f t="shared" si="4"/>
        <v>1392</v>
      </c>
      <c r="K105" s="5" t="s">
        <v>314</v>
      </c>
    </row>
    <row r="106" spans="1:11" ht="30" customHeight="1">
      <c r="A106" s="18">
        <f>A105+1</f>
        <v>2</v>
      </c>
      <c r="B106" s="8" t="s">
        <v>248</v>
      </c>
      <c r="C106" s="11" t="s">
        <v>145</v>
      </c>
      <c r="D106" s="12">
        <v>270</v>
      </c>
      <c r="E106" s="12"/>
      <c r="F106" s="34"/>
      <c r="G106" s="34"/>
      <c r="H106" s="34"/>
      <c r="I106" s="34">
        <v>1566</v>
      </c>
      <c r="J106" s="35">
        <f t="shared" si="4"/>
        <v>1566</v>
      </c>
      <c r="K106" s="5" t="s">
        <v>314</v>
      </c>
    </row>
    <row r="107" spans="1:11" ht="31.5" customHeight="1">
      <c r="A107" s="19"/>
      <c r="B107" s="27" t="s">
        <v>101</v>
      </c>
      <c r="C107" s="27"/>
      <c r="D107" s="25"/>
      <c r="E107" s="33">
        <f aca="true" t="shared" si="7" ref="E107:J107">SUM(E108:E109)</f>
        <v>0</v>
      </c>
      <c r="F107" s="33">
        <f t="shared" si="7"/>
        <v>2000</v>
      </c>
      <c r="G107" s="33">
        <f t="shared" si="7"/>
        <v>15000</v>
      </c>
      <c r="H107" s="33">
        <f t="shared" si="7"/>
        <v>15000</v>
      </c>
      <c r="I107" s="33">
        <f t="shared" si="7"/>
        <v>0</v>
      </c>
      <c r="J107" s="33">
        <f t="shared" si="7"/>
        <v>32000</v>
      </c>
      <c r="K107" s="22"/>
    </row>
    <row r="108" spans="1:11" ht="30" customHeight="1">
      <c r="A108" s="18">
        <v>1</v>
      </c>
      <c r="B108" s="3" t="s">
        <v>67</v>
      </c>
      <c r="C108" s="75" t="s">
        <v>296</v>
      </c>
      <c r="D108" s="12"/>
      <c r="E108" s="10"/>
      <c r="F108" s="34">
        <v>2000</v>
      </c>
      <c r="G108" s="34"/>
      <c r="H108" s="34"/>
      <c r="I108" s="34"/>
      <c r="J108" s="35">
        <f t="shared" si="4"/>
        <v>2000</v>
      </c>
      <c r="K108" s="5" t="s">
        <v>314</v>
      </c>
    </row>
    <row r="109" spans="1:11" ht="17.25" customHeight="1">
      <c r="A109" s="18">
        <v>2</v>
      </c>
      <c r="B109" s="3" t="s">
        <v>71</v>
      </c>
      <c r="C109" s="75" t="s">
        <v>296</v>
      </c>
      <c r="D109" s="12"/>
      <c r="E109" s="10"/>
      <c r="F109" s="34"/>
      <c r="G109" s="34">
        <v>15000</v>
      </c>
      <c r="H109" s="34">
        <v>15000</v>
      </c>
      <c r="I109" s="34"/>
      <c r="J109" s="35">
        <f t="shared" si="4"/>
        <v>30000</v>
      </c>
      <c r="K109" s="5" t="s">
        <v>314</v>
      </c>
    </row>
    <row r="110" spans="1:11" ht="32.25" customHeight="1">
      <c r="A110" s="18"/>
      <c r="B110" s="27" t="s">
        <v>103</v>
      </c>
      <c r="C110" s="33" t="s">
        <v>145</v>
      </c>
      <c r="D110" s="33">
        <f aca="true" t="shared" si="8" ref="D110:I110">SUM(D111:D112)</f>
        <v>2000</v>
      </c>
      <c r="E110" s="33">
        <f t="shared" si="8"/>
        <v>0</v>
      </c>
      <c r="F110" s="33">
        <f t="shared" si="8"/>
        <v>0</v>
      </c>
      <c r="G110" s="33">
        <f t="shared" si="8"/>
        <v>0</v>
      </c>
      <c r="H110" s="33">
        <f t="shared" si="8"/>
        <v>0</v>
      </c>
      <c r="I110" s="33">
        <f t="shared" si="8"/>
        <v>10000</v>
      </c>
      <c r="J110" s="33">
        <f>SUM(J111:J112)</f>
        <v>10000</v>
      </c>
      <c r="K110" s="22"/>
    </row>
    <row r="111" spans="1:11" ht="15" customHeight="1">
      <c r="A111" s="18">
        <v>1</v>
      </c>
      <c r="B111" s="6" t="s">
        <v>14</v>
      </c>
      <c r="C111" s="11" t="s">
        <v>145</v>
      </c>
      <c r="D111" s="12">
        <v>1000</v>
      </c>
      <c r="E111" s="10"/>
      <c r="F111" s="34"/>
      <c r="G111" s="34"/>
      <c r="H111" s="34"/>
      <c r="I111" s="34">
        <v>5000</v>
      </c>
      <c r="J111" s="35">
        <f t="shared" si="4"/>
        <v>5000</v>
      </c>
      <c r="K111" s="5" t="s">
        <v>314</v>
      </c>
    </row>
    <row r="112" spans="1:11" ht="17.25" customHeight="1">
      <c r="A112" s="18">
        <v>2</v>
      </c>
      <c r="B112" s="6" t="s">
        <v>15</v>
      </c>
      <c r="C112" s="11" t="s">
        <v>145</v>
      </c>
      <c r="D112" s="12">
        <v>1000</v>
      </c>
      <c r="E112" s="10"/>
      <c r="F112" s="34"/>
      <c r="G112" s="34"/>
      <c r="H112" s="34"/>
      <c r="I112" s="34">
        <v>5000</v>
      </c>
      <c r="J112" s="35">
        <f t="shared" si="4"/>
        <v>5000</v>
      </c>
      <c r="K112" s="5" t="s">
        <v>314</v>
      </c>
    </row>
    <row r="113" spans="1:19" s="31" customFormat="1" ht="17.25" customHeight="1">
      <c r="A113" s="29"/>
      <c r="B113" s="80" t="s">
        <v>138</v>
      </c>
      <c r="C113" s="80"/>
      <c r="D113" s="89"/>
      <c r="E113" s="92">
        <f aca="true" t="shared" si="9" ref="E113:J113">E8+E74+E93+E101+E107+E110</f>
        <v>29440.85</v>
      </c>
      <c r="F113" s="92">
        <f t="shared" si="9"/>
        <v>91071.08499999999</v>
      </c>
      <c r="G113" s="92">
        <f t="shared" si="9"/>
        <v>81251.66</v>
      </c>
      <c r="H113" s="92">
        <f t="shared" si="9"/>
        <v>103724.245</v>
      </c>
      <c r="I113" s="92">
        <f t="shared" si="9"/>
        <v>162082.15</v>
      </c>
      <c r="J113" s="92">
        <f t="shared" si="9"/>
        <v>467569.99</v>
      </c>
      <c r="K113" s="85"/>
      <c r="L113" s="30"/>
      <c r="M113" s="30"/>
      <c r="N113" s="30"/>
      <c r="O113" s="30"/>
      <c r="P113" s="30"/>
      <c r="Q113" s="30"/>
      <c r="R113" s="30"/>
      <c r="S113" s="30"/>
    </row>
    <row r="114" spans="2:11" ht="15.75">
      <c r="B114" s="121" t="s">
        <v>137</v>
      </c>
      <c r="C114" s="122"/>
      <c r="D114" s="122"/>
      <c r="E114" s="122"/>
      <c r="F114" s="122"/>
      <c r="G114" s="122"/>
      <c r="H114" s="122"/>
      <c r="I114" s="122"/>
      <c r="J114" s="122"/>
      <c r="K114" s="123"/>
    </row>
    <row r="115" spans="2:11" ht="15.75">
      <c r="B115" s="20" t="s">
        <v>90</v>
      </c>
      <c r="C115" s="33" t="s">
        <v>145</v>
      </c>
      <c r="D115" s="20">
        <f>SUM(D116:D132)</f>
        <v>10166</v>
      </c>
      <c r="E115" s="20">
        <f aca="true" t="shared" si="10" ref="E115:J115">SUM(E116:E134)</f>
        <v>22894.938</v>
      </c>
      <c r="F115" s="20">
        <f t="shared" si="10"/>
        <v>28693.374</v>
      </c>
      <c r="G115" s="20">
        <f t="shared" si="10"/>
        <v>20649.5</v>
      </c>
      <c r="H115" s="20">
        <f t="shared" si="10"/>
        <v>31096.4</v>
      </c>
      <c r="I115" s="20">
        <f t="shared" si="10"/>
        <v>62309.2</v>
      </c>
      <c r="J115" s="20">
        <f t="shared" si="10"/>
        <v>165643.412</v>
      </c>
      <c r="K115" s="22"/>
    </row>
    <row r="116" spans="2:11" ht="15" customHeight="1">
      <c r="B116" s="4" t="s">
        <v>84</v>
      </c>
      <c r="C116" s="11" t="s">
        <v>145</v>
      </c>
      <c r="D116" s="12">
        <v>155</v>
      </c>
      <c r="E116" s="13"/>
      <c r="F116" s="12">
        <v>637.05</v>
      </c>
      <c r="G116" s="12"/>
      <c r="H116" s="12"/>
      <c r="I116" s="12"/>
      <c r="J116" s="16">
        <f aca="true" t="shared" si="11" ref="J116:J134">SUM(E116:I116)</f>
        <v>637.05</v>
      </c>
      <c r="K116" s="5" t="s">
        <v>314</v>
      </c>
    </row>
    <row r="117" spans="2:11" ht="31.5" customHeight="1">
      <c r="B117" s="4" t="s">
        <v>121</v>
      </c>
      <c r="C117" s="11" t="s">
        <v>145</v>
      </c>
      <c r="D117" s="12">
        <v>450</v>
      </c>
      <c r="E117" s="12"/>
      <c r="F117" s="12"/>
      <c r="G117" s="12">
        <v>2259</v>
      </c>
      <c r="H117" s="12"/>
      <c r="I117" s="12"/>
      <c r="J117" s="16">
        <f t="shared" si="11"/>
        <v>2259</v>
      </c>
      <c r="K117" s="5" t="s">
        <v>314</v>
      </c>
    </row>
    <row r="118" spans="2:11" ht="47.25" customHeight="1">
      <c r="B118" s="3" t="s">
        <v>87</v>
      </c>
      <c r="C118" s="11" t="s">
        <v>145</v>
      </c>
      <c r="D118" s="12">
        <v>200</v>
      </c>
      <c r="E118" s="110">
        <v>6608.914</v>
      </c>
      <c r="F118" s="12"/>
      <c r="G118" s="12"/>
      <c r="H118" s="12"/>
      <c r="I118" s="12"/>
      <c r="J118" s="111">
        <f t="shared" si="11"/>
        <v>6608.914</v>
      </c>
      <c r="K118" s="79" t="s">
        <v>315</v>
      </c>
    </row>
    <row r="119" spans="2:11" ht="30" customHeight="1">
      <c r="B119" s="4" t="s">
        <v>104</v>
      </c>
      <c r="C119" s="11" t="s">
        <v>145</v>
      </c>
      <c r="D119" s="12">
        <v>680</v>
      </c>
      <c r="E119" s="13"/>
      <c r="F119" s="12"/>
      <c r="G119" s="12"/>
      <c r="H119" s="12">
        <v>4236.4</v>
      </c>
      <c r="I119" s="12"/>
      <c r="J119" s="16">
        <f t="shared" si="11"/>
        <v>4236.4</v>
      </c>
      <c r="K119" s="5" t="s">
        <v>314</v>
      </c>
    </row>
    <row r="120" spans="2:11" ht="56.25" customHeight="1">
      <c r="B120" s="3" t="s">
        <v>88</v>
      </c>
      <c r="C120" s="11" t="s">
        <v>169</v>
      </c>
      <c r="D120" s="12">
        <v>1</v>
      </c>
      <c r="E120" s="79">
        <v>15407.524</v>
      </c>
      <c r="F120" s="79">
        <v>15407.524</v>
      </c>
      <c r="G120" s="34"/>
      <c r="H120" s="34"/>
      <c r="I120" s="34"/>
      <c r="J120" s="106">
        <f t="shared" si="11"/>
        <v>30815.048</v>
      </c>
      <c r="K120" s="78" t="s">
        <v>316</v>
      </c>
    </row>
    <row r="121" spans="2:11" ht="30.75" customHeight="1">
      <c r="B121" s="8" t="s">
        <v>82</v>
      </c>
      <c r="C121" s="11" t="s">
        <v>145</v>
      </c>
      <c r="D121" s="12">
        <v>240</v>
      </c>
      <c r="E121" s="11"/>
      <c r="F121" s="34"/>
      <c r="G121" s="34"/>
      <c r="H121" s="34"/>
      <c r="I121" s="34">
        <v>720</v>
      </c>
      <c r="J121" s="35">
        <f t="shared" si="11"/>
        <v>720</v>
      </c>
      <c r="K121" s="5" t="s">
        <v>314</v>
      </c>
    </row>
    <row r="122" spans="2:11" ht="36" customHeight="1">
      <c r="B122" s="4" t="s">
        <v>78</v>
      </c>
      <c r="C122" s="11" t="s">
        <v>145</v>
      </c>
      <c r="D122" s="12">
        <v>160</v>
      </c>
      <c r="E122" s="11"/>
      <c r="F122" s="34"/>
      <c r="G122" s="34"/>
      <c r="H122" s="34"/>
      <c r="I122" s="34">
        <v>1792</v>
      </c>
      <c r="J122" s="35">
        <f t="shared" si="11"/>
        <v>1792</v>
      </c>
      <c r="K122" s="5" t="s">
        <v>314</v>
      </c>
    </row>
    <row r="123" spans="2:11" ht="36" customHeight="1">
      <c r="B123" s="4" t="s">
        <v>304</v>
      </c>
      <c r="C123" s="11" t="s">
        <v>145</v>
      </c>
      <c r="D123" s="12">
        <v>260</v>
      </c>
      <c r="E123" s="11"/>
      <c r="F123" s="34"/>
      <c r="G123" s="34"/>
      <c r="H123" s="34"/>
      <c r="I123" s="34">
        <v>1305.2</v>
      </c>
      <c r="J123" s="35">
        <f t="shared" si="11"/>
        <v>1305.2</v>
      </c>
      <c r="K123" s="5" t="s">
        <v>314</v>
      </c>
    </row>
    <row r="124" spans="2:11" ht="31.5" customHeight="1">
      <c r="B124" s="4" t="s">
        <v>81</v>
      </c>
      <c r="C124" s="11" t="s">
        <v>145</v>
      </c>
      <c r="D124" s="12">
        <v>365</v>
      </c>
      <c r="E124" s="11"/>
      <c r="F124" s="11">
        <v>1832.3</v>
      </c>
      <c r="G124" s="34"/>
      <c r="H124" s="34"/>
      <c r="I124" s="34"/>
      <c r="J124" s="35">
        <f t="shared" si="11"/>
        <v>1832.3</v>
      </c>
      <c r="K124" s="5" t="s">
        <v>314</v>
      </c>
    </row>
    <row r="125" spans="2:11" ht="15" customHeight="1">
      <c r="B125" s="4" t="s">
        <v>83</v>
      </c>
      <c r="C125" s="11" t="s">
        <v>145</v>
      </c>
      <c r="D125" s="12">
        <v>175</v>
      </c>
      <c r="E125" s="11">
        <v>878.5</v>
      </c>
      <c r="F125" s="34"/>
      <c r="G125" s="34"/>
      <c r="H125" s="34"/>
      <c r="I125" s="34"/>
      <c r="J125" s="35">
        <f t="shared" si="11"/>
        <v>878.5</v>
      </c>
      <c r="K125" s="5" t="s">
        <v>314</v>
      </c>
    </row>
    <row r="126" spans="2:11" ht="31.5">
      <c r="B126" s="8" t="s">
        <v>76</v>
      </c>
      <c r="C126" s="11" t="s">
        <v>145</v>
      </c>
      <c r="D126" s="12">
        <v>700</v>
      </c>
      <c r="E126" s="34"/>
      <c r="F126" s="34">
        <v>6720</v>
      </c>
      <c r="G126" s="34"/>
      <c r="H126" s="34"/>
      <c r="I126" s="34"/>
      <c r="J126" s="35">
        <f t="shared" si="11"/>
        <v>6720</v>
      </c>
      <c r="K126" s="5" t="s">
        <v>314</v>
      </c>
    </row>
    <row r="127" spans="2:11" ht="18" customHeight="1">
      <c r="B127" s="8" t="s">
        <v>77</v>
      </c>
      <c r="C127" s="11" t="s">
        <v>145</v>
      </c>
      <c r="D127" s="12">
        <v>450</v>
      </c>
      <c r="E127" s="34"/>
      <c r="F127" s="34">
        <v>2227.5</v>
      </c>
      <c r="G127" s="34">
        <v>2722.5</v>
      </c>
      <c r="H127" s="34"/>
      <c r="I127" s="34"/>
      <c r="J127" s="35">
        <f t="shared" si="11"/>
        <v>4950</v>
      </c>
      <c r="K127" s="5" t="s">
        <v>314</v>
      </c>
    </row>
    <row r="128" spans="2:11" ht="28.5" customHeight="1">
      <c r="B128" s="4" t="s">
        <v>79</v>
      </c>
      <c r="C128" s="11" t="s">
        <v>145</v>
      </c>
      <c r="D128" s="12">
        <v>300</v>
      </c>
      <c r="E128" s="34"/>
      <c r="F128" s="34">
        <v>1869</v>
      </c>
      <c r="G128" s="34"/>
      <c r="H128" s="34"/>
      <c r="I128" s="34"/>
      <c r="J128" s="35">
        <f t="shared" si="11"/>
        <v>1869</v>
      </c>
      <c r="K128" s="5" t="s">
        <v>314</v>
      </c>
    </row>
    <row r="129" spans="2:11" ht="19.5" customHeight="1">
      <c r="B129" s="8" t="s">
        <v>74</v>
      </c>
      <c r="C129" s="11" t="s">
        <v>145</v>
      </c>
      <c r="D129" s="12">
        <v>2600</v>
      </c>
      <c r="E129" s="34"/>
      <c r="F129" s="34"/>
      <c r="G129" s="34">
        <v>13260</v>
      </c>
      <c r="H129" s="34">
        <v>13260</v>
      </c>
      <c r="I129" s="34">
        <v>17680</v>
      </c>
      <c r="J129" s="35">
        <f t="shared" si="11"/>
        <v>44200</v>
      </c>
      <c r="K129" s="5" t="s">
        <v>314</v>
      </c>
    </row>
    <row r="130" spans="2:11" ht="30.75" customHeight="1">
      <c r="B130" s="4" t="s">
        <v>80</v>
      </c>
      <c r="C130" s="11" t="s">
        <v>145</v>
      </c>
      <c r="D130" s="12">
        <v>430</v>
      </c>
      <c r="E130" s="34"/>
      <c r="F130" s="34"/>
      <c r="G130" s="34">
        <v>2408</v>
      </c>
      <c r="H130" s="34"/>
      <c r="I130" s="34"/>
      <c r="J130" s="35">
        <f t="shared" si="11"/>
        <v>2408</v>
      </c>
      <c r="K130" s="5" t="s">
        <v>314</v>
      </c>
    </row>
    <row r="131" spans="2:11" ht="15.75">
      <c r="B131" s="8" t="s">
        <v>73</v>
      </c>
      <c r="C131" s="11" t="s">
        <v>145</v>
      </c>
      <c r="D131" s="12">
        <v>2000</v>
      </c>
      <c r="E131" s="34"/>
      <c r="F131" s="34"/>
      <c r="G131" s="34"/>
      <c r="H131" s="34">
        <v>13600</v>
      </c>
      <c r="I131" s="34">
        <v>20400</v>
      </c>
      <c r="J131" s="35">
        <f t="shared" si="11"/>
        <v>34000</v>
      </c>
      <c r="K131" s="5" t="s">
        <v>314</v>
      </c>
    </row>
    <row r="132" spans="2:11" ht="31.5">
      <c r="B132" s="8" t="s">
        <v>75</v>
      </c>
      <c r="C132" s="11" t="s">
        <v>145</v>
      </c>
      <c r="D132" s="12">
        <v>1000</v>
      </c>
      <c r="E132" s="34"/>
      <c r="F132" s="34"/>
      <c r="G132" s="34"/>
      <c r="H132" s="34"/>
      <c r="I132" s="34">
        <v>11000</v>
      </c>
      <c r="J132" s="35">
        <f t="shared" si="11"/>
        <v>11000</v>
      </c>
      <c r="K132" s="5" t="s">
        <v>314</v>
      </c>
    </row>
    <row r="133" spans="2:11" ht="15" customHeight="1">
      <c r="B133" s="3" t="s">
        <v>114</v>
      </c>
      <c r="C133" s="41" t="s">
        <v>297</v>
      </c>
      <c r="D133" s="12"/>
      <c r="E133" s="34"/>
      <c r="F133" s="34"/>
      <c r="G133" s="34"/>
      <c r="H133" s="34"/>
      <c r="I133" s="34">
        <v>8800</v>
      </c>
      <c r="J133" s="35">
        <f t="shared" si="11"/>
        <v>8800</v>
      </c>
      <c r="K133" s="5" t="s">
        <v>314</v>
      </c>
    </row>
    <row r="134" spans="2:11" ht="15" customHeight="1">
      <c r="B134" s="3" t="s">
        <v>120</v>
      </c>
      <c r="C134" s="41" t="s">
        <v>298</v>
      </c>
      <c r="D134" s="12"/>
      <c r="E134" s="34"/>
      <c r="F134" s="34"/>
      <c r="G134" s="34"/>
      <c r="H134" s="34"/>
      <c r="I134" s="34">
        <v>612</v>
      </c>
      <c r="J134" s="35">
        <f t="shared" si="11"/>
        <v>612</v>
      </c>
      <c r="K134" s="5" t="s">
        <v>314</v>
      </c>
    </row>
    <row r="135" spans="2:12" ht="15.75">
      <c r="B135" s="20" t="s">
        <v>135</v>
      </c>
      <c r="C135" s="33" t="s">
        <v>145</v>
      </c>
      <c r="D135" s="26">
        <f aca="true" t="shared" si="12" ref="D135:J135">SUM(D136:D144)</f>
        <v>23082</v>
      </c>
      <c r="E135" s="33">
        <f t="shared" si="12"/>
        <v>15362.82</v>
      </c>
      <c r="F135" s="33">
        <f t="shared" si="12"/>
        <v>3600</v>
      </c>
      <c r="G135" s="33">
        <f t="shared" si="12"/>
        <v>25904</v>
      </c>
      <c r="H135" s="33">
        <f t="shared" si="12"/>
        <v>27600</v>
      </c>
      <c r="I135" s="33">
        <f t="shared" si="12"/>
        <v>28754.762</v>
      </c>
      <c r="J135" s="33">
        <f t="shared" si="12"/>
        <v>101221.58200000001</v>
      </c>
      <c r="K135" s="32"/>
      <c r="L135" s="107"/>
    </row>
    <row r="136" spans="2:11" ht="35.25" customHeight="1">
      <c r="B136" s="38" t="s">
        <v>122</v>
      </c>
      <c r="C136" s="11" t="s">
        <v>145</v>
      </c>
      <c r="D136" s="12">
        <v>412</v>
      </c>
      <c r="E136" s="34"/>
      <c r="F136" s="34"/>
      <c r="G136" s="34"/>
      <c r="H136" s="34"/>
      <c r="I136" s="34">
        <v>1800.744</v>
      </c>
      <c r="J136" s="35">
        <f aca="true" t="shared" si="13" ref="J136:J150">SUM(E136:I136)</f>
        <v>1800.744</v>
      </c>
      <c r="K136" s="5" t="s">
        <v>314</v>
      </c>
    </row>
    <row r="137" spans="2:11" ht="34.5" customHeight="1">
      <c r="B137" s="38" t="s">
        <v>123</v>
      </c>
      <c r="C137" s="11" t="s">
        <v>145</v>
      </c>
      <c r="D137" s="12">
        <v>670</v>
      </c>
      <c r="E137" s="34"/>
      <c r="F137" s="34"/>
      <c r="G137" s="34"/>
      <c r="H137" s="34"/>
      <c r="I137" s="34">
        <v>3570.741</v>
      </c>
      <c r="J137" s="35">
        <f t="shared" si="13"/>
        <v>3570.741</v>
      </c>
      <c r="K137" s="5" t="s">
        <v>314</v>
      </c>
    </row>
    <row r="138" spans="2:11" ht="30" customHeight="1">
      <c r="B138" s="38" t="s">
        <v>124</v>
      </c>
      <c r="C138" s="11" t="s">
        <v>145</v>
      </c>
      <c r="D138" s="12">
        <v>228</v>
      </c>
      <c r="E138" s="34"/>
      <c r="F138" s="34"/>
      <c r="G138" s="34"/>
      <c r="H138" s="34"/>
      <c r="I138" s="34">
        <v>1271.477</v>
      </c>
      <c r="J138" s="35">
        <f t="shared" si="13"/>
        <v>1271.477</v>
      </c>
      <c r="K138" s="5" t="s">
        <v>314</v>
      </c>
    </row>
    <row r="139" spans="2:11" ht="46.5" customHeight="1">
      <c r="B139" s="38" t="s">
        <v>139</v>
      </c>
      <c r="C139" s="11" t="s">
        <v>145</v>
      </c>
      <c r="D139" s="12">
        <v>312</v>
      </c>
      <c r="E139" s="79">
        <v>9362.82</v>
      </c>
      <c r="F139" s="34"/>
      <c r="G139" s="34"/>
      <c r="H139" s="34"/>
      <c r="I139" s="34"/>
      <c r="J139" s="106">
        <f t="shared" si="13"/>
        <v>9362.82</v>
      </c>
      <c r="K139" s="79" t="s">
        <v>315</v>
      </c>
    </row>
    <row r="140" spans="2:11" ht="46.5" customHeight="1">
      <c r="B140" s="38" t="s">
        <v>146</v>
      </c>
      <c r="C140" s="50" t="s">
        <v>242</v>
      </c>
      <c r="D140" s="12"/>
      <c r="E140" s="79">
        <v>6000</v>
      </c>
      <c r="F140" s="34"/>
      <c r="G140" s="34"/>
      <c r="H140" s="34"/>
      <c r="I140" s="34"/>
      <c r="J140" s="106">
        <f t="shared" si="13"/>
        <v>6000</v>
      </c>
      <c r="K140" s="79" t="s">
        <v>315</v>
      </c>
    </row>
    <row r="141" spans="2:11" ht="46.5" customHeight="1">
      <c r="B141" s="3" t="s">
        <v>86</v>
      </c>
      <c r="C141" s="11" t="s">
        <v>145</v>
      </c>
      <c r="D141" s="12">
        <v>800</v>
      </c>
      <c r="E141" s="34"/>
      <c r="F141" s="34"/>
      <c r="G141" s="79">
        <v>3104</v>
      </c>
      <c r="H141" s="34"/>
      <c r="I141" s="34"/>
      <c r="J141" s="106">
        <f>SUM(E141:I141)</f>
        <v>3104</v>
      </c>
      <c r="K141" s="79" t="s">
        <v>315</v>
      </c>
    </row>
    <row r="142" spans="2:11" ht="51" customHeight="1">
      <c r="B142" s="39" t="s">
        <v>144</v>
      </c>
      <c r="C142" s="50" t="s">
        <v>299</v>
      </c>
      <c r="D142" s="12"/>
      <c r="E142" s="34"/>
      <c r="F142" s="79">
        <v>3600</v>
      </c>
      <c r="G142" s="79">
        <v>4800</v>
      </c>
      <c r="H142" s="79">
        <v>3600</v>
      </c>
      <c r="I142" s="34"/>
      <c r="J142" s="106">
        <f>SUM(E142:I142)</f>
        <v>12000</v>
      </c>
      <c r="K142" s="78" t="s">
        <v>316</v>
      </c>
    </row>
    <row r="143" spans="2:11" ht="52.5" customHeight="1">
      <c r="B143" s="38" t="s">
        <v>147</v>
      </c>
      <c r="C143" s="11" t="s">
        <v>145</v>
      </c>
      <c r="D143" s="12">
        <v>20000</v>
      </c>
      <c r="E143" s="34"/>
      <c r="F143" s="34"/>
      <c r="G143" s="79">
        <v>18000</v>
      </c>
      <c r="H143" s="79">
        <v>24000</v>
      </c>
      <c r="I143" s="79">
        <v>18000</v>
      </c>
      <c r="J143" s="106">
        <f t="shared" si="13"/>
        <v>60000</v>
      </c>
      <c r="K143" s="78" t="s">
        <v>316</v>
      </c>
    </row>
    <row r="144" spans="2:11" ht="33" customHeight="1">
      <c r="B144" s="4" t="s">
        <v>85</v>
      </c>
      <c r="C144" s="11" t="s">
        <v>145</v>
      </c>
      <c r="D144" s="12">
        <v>660</v>
      </c>
      <c r="E144" s="34"/>
      <c r="F144" s="34"/>
      <c r="G144" s="34"/>
      <c r="H144" s="34"/>
      <c r="I144" s="34">
        <v>4111.8</v>
      </c>
      <c r="J144" s="35">
        <f>SUM(E144:I144)</f>
        <v>4111.8</v>
      </c>
      <c r="K144" s="5" t="s">
        <v>314</v>
      </c>
    </row>
    <row r="145" spans="2:11" ht="34.5" customHeight="1">
      <c r="B145" s="20" t="s">
        <v>133</v>
      </c>
      <c r="C145" s="33" t="s">
        <v>145</v>
      </c>
      <c r="D145" s="26">
        <f aca="true" t="shared" si="14" ref="D145:J145">SUM(D146:D150)</f>
        <v>3050</v>
      </c>
      <c r="E145" s="33">
        <f t="shared" si="14"/>
        <v>0</v>
      </c>
      <c r="F145" s="33">
        <f t="shared" si="14"/>
        <v>0</v>
      </c>
      <c r="G145" s="33">
        <f t="shared" si="14"/>
        <v>0</v>
      </c>
      <c r="H145" s="33">
        <f t="shared" si="14"/>
        <v>8232.8</v>
      </c>
      <c r="I145" s="33">
        <f t="shared" si="14"/>
        <v>7078.2</v>
      </c>
      <c r="J145" s="33">
        <f t="shared" si="14"/>
        <v>15311</v>
      </c>
      <c r="K145" s="32"/>
    </row>
    <row r="146" spans="2:11" ht="33.75" customHeight="1">
      <c r="B146" s="3" t="s">
        <v>246</v>
      </c>
      <c r="C146" s="11" t="s">
        <v>145</v>
      </c>
      <c r="D146" s="12">
        <v>500</v>
      </c>
      <c r="E146" s="34"/>
      <c r="F146" s="34"/>
      <c r="G146" s="34"/>
      <c r="H146" s="34">
        <v>2510</v>
      </c>
      <c r="I146" s="34"/>
      <c r="J146" s="35">
        <f t="shared" si="13"/>
        <v>2510</v>
      </c>
      <c r="K146" s="5" t="s">
        <v>314</v>
      </c>
    </row>
    <row r="147" spans="2:11" ht="36" customHeight="1">
      <c r="B147" s="3" t="s">
        <v>140</v>
      </c>
      <c r="C147" s="11" t="s">
        <v>145</v>
      </c>
      <c r="D147" s="12">
        <v>500</v>
      </c>
      <c r="E147" s="34"/>
      <c r="F147" s="34"/>
      <c r="G147" s="34"/>
      <c r="H147" s="34">
        <v>2510</v>
      </c>
      <c r="I147" s="34"/>
      <c r="J147" s="35">
        <f t="shared" si="13"/>
        <v>2510</v>
      </c>
      <c r="K147" s="5" t="s">
        <v>314</v>
      </c>
    </row>
    <row r="148" spans="2:11" ht="31.5">
      <c r="B148" s="3" t="s">
        <v>141</v>
      </c>
      <c r="C148" s="11" t="s">
        <v>145</v>
      </c>
      <c r="D148" s="12">
        <v>640</v>
      </c>
      <c r="E148" s="34"/>
      <c r="F148" s="34"/>
      <c r="G148" s="34"/>
      <c r="H148" s="34">
        <v>3212.8</v>
      </c>
      <c r="I148" s="34"/>
      <c r="J148" s="35">
        <f t="shared" si="13"/>
        <v>3212.8</v>
      </c>
      <c r="K148" s="5" t="s">
        <v>314</v>
      </c>
    </row>
    <row r="149" spans="2:11" ht="31.5">
      <c r="B149" s="3" t="s">
        <v>142</v>
      </c>
      <c r="C149" s="11" t="s">
        <v>145</v>
      </c>
      <c r="D149" s="12">
        <v>610</v>
      </c>
      <c r="E149" s="34"/>
      <c r="F149" s="34"/>
      <c r="G149" s="34"/>
      <c r="H149" s="34"/>
      <c r="I149" s="34">
        <v>3062.2</v>
      </c>
      <c r="J149" s="35">
        <f t="shared" si="13"/>
        <v>3062.2</v>
      </c>
      <c r="K149" s="5" t="s">
        <v>314</v>
      </c>
    </row>
    <row r="150" spans="2:11" ht="18" customHeight="1">
      <c r="B150" s="3" t="s">
        <v>143</v>
      </c>
      <c r="C150" s="11" t="s">
        <v>145</v>
      </c>
      <c r="D150" s="12">
        <v>800</v>
      </c>
      <c r="E150" s="34"/>
      <c r="F150" s="34"/>
      <c r="G150" s="34"/>
      <c r="H150" s="34"/>
      <c r="I150" s="34">
        <v>4016</v>
      </c>
      <c r="J150" s="35">
        <f t="shared" si="13"/>
        <v>4016</v>
      </c>
      <c r="K150" s="5" t="s">
        <v>314</v>
      </c>
    </row>
    <row r="151" spans="2:11" ht="15.75">
      <c r="B151" s="80" t="s">
        <v>148</v>
      </c>
      <c r="C151" s="84"/>
      <c r="D151" s="87"/>
      <c r="E151" s="83">
        <f aca="true" t="shared" si="15" ref="E151:J151">E145+E135+E115</f>
        <v>38257.758</v>
      </c>
      <c r="F151" s="83">
        <f t="shared" si="15"/>
        <v>32293.374</v>
      </c>
      <c r="G151" s="83">
        <f t="shared" si="15"/>
        <v>46553.5</v>
      </c>
      <c r="H151" s="83">
        <f t="shared" si="15"/>
        <v>66929.20000000001</v>
      </c>
      <c r="I151" s="83">
        <f t="shared" si="15"/>
        <v>98142.162</v>
      </c>
      <c r="J151" s="88">
        <f t="shared" si="15"/>
        <v>282175.994</v>
      </c>
      <c r="K151" s="84"/>
    </row>
    <row r="152" spans="2:11" ht="15.75">
      <c r="B152" s="121" t="s">
        <v>165</v>
      </c>
      <c r="C152" s="122"/>
      <c r="D152" s="122"/>
      <c r="E152" s="122"/>
      <c r="F152" s="122"/>
      <c r="G152" s="122"/>
      <c r="H152" s="122"/>
      <c r="I152" s="122"/>
      <c r="J152" s="122"/>
      <c r="K152" s="123"/>
    </row>
    <row r="153" spans="2:11" ht="15.75">
      <c r="B153" s="20" t="s">
        <v>90</v>
      </c>
      <c r="C153" s="97"/>
      <c r="D153" s="97"/>
      <c r="E153" s="97">
        <f aca="true" t="shared" si="16" ref="E153:J153">E154+E169+E176+E195+E207+E218</f>
        <v>54171.42</v>
      </c>
      <c r="F153" s="97">
        <f t="shared" si="16"/>
        <v>34485</v>
      </c>
      <c r="G153" s="97">
        <f t="shared" si="16"/>
        <v>105261.84</v>
      </c>
      <c r="H153" s="97">
        <f t="shared" si="16"/>
        <v>96008</v>
      </c>
      <c r="I153" s="97">
        <f t="shared" si="16"/>
        <v>0</v>
      </c>
      <c r="J153" s="97">
        <f t="shared" si="16"/>
        <v>289926.26</v>
      </c>
      <c r="K153" s="96"/>
    </row>
    <row r="154" spans="2:11" ht="15.75">
      <c r="B154" s="2" t="s">
        <v>166</v>
      </c>
      <c r="C154" s="20"/>
      <c r="D154" s="20"/>
      <c r="E154" s="20">
        <f aca="true" t="shared" si="17" ref="E154:J154">SUM(E155:E168)</f>
        <v>12581.46</v>
      </c>
      <c r="F154" s="20">
        <f t="shared" si="17"/>
        <v>1250</v>
      </c>
      <c r="G154" s="20">
        <f t="shared" si="17"/>
        <v>750</v>
      </c>
      <c r="H154" s="20">
        <f t="shared" si="17"/>
        <v>900</v>
      </c>
      <c r="I154" s="20">
        <f t="shared" si="17"/>
        <v>0</v>
      </c>
      <c r="J154" s="20">
        <f t="shared" si="17"/>
        <v>15481.46</v>
      </c>
      <c r="K154" s="20"/>
    </row>
    <row r="155" spans="2:11" ht="15.75">
      <c r="B155" s="43" t="s">
        <v>151</v>
      </c>
      <c r="C155" s="41" t="s">
        <v>167</v>
      </c>
      <c r="D155" s="41">
        <v>316</v>
      </c>
      <c r="E155" s="41">
        <v>149.25</v>
      </c>
      <c r="F155" s="41"/>
      <c r="G155" s="41"/>
      <c r="H155" s="41"/>
      <c r="I155" s="41"/>
      <c r="J155" s="28">
        <f>SUM(E155:I155)</f>
        <v>149.25</v>
      </c>
      <c r="K155" s="5" t="s">
        <v>314</v>
      </c>
    </row>
    <row r="156" spans="2:11" ht="15.75">
      <c r="B156" s="43" t="s">
        <v>152</v>
      </c>
      <c r="C156" s="41" t="s">
        <v>167</v>
      </c>
      <c r="D156" s="41">
        <v>391</v>
      </c>
      <c r="E156" s="41">
        <v>216.14</v>
      </c>
      <c r="F156" s="41"/>
      <c r="G156" s="41"/>
      <c r="H156" s="41"/>
      <c r="I156" s="41"/>
      <c r="J156" s="28">
        <f aca="true" t="shared" si="18" ref="J156:J168">SUM(E156:I156)</f>
        <v>216.14</v>
      </c>
      <c r="K156" s="5" t="s">
        <v>314</v>
      </c>
    </row>
    <row r="157" spans="2:11" ht="15.75">
      <c r="B157" s="43" t="s">
        <v>153</v>
      </c>
      <c r="C157" s="41" t="s">
        <v>167</v>
      </c>
      <c r="D157" s="41">
        <v>520</v>
      </c>
      <c r="E157" s="41">
        <v>310.22</v>
      </c>
      <c r="F157" s="41"/>
      <c r="G157" s="41"/>
      <c r="H157" s="41"/>
      <c r="I157" s="41"/>
      <c r="J157" s="28">
        <f t="shared" si="18"/>
        <v>310.22</v>
      </c>
      <c r="K157" s="5" t="s">
        <v>314</v>
      </c>
    </row>
    <row r="158" spans="2:11" ht="15.75">
      <c r="B158" s="43" t="s">
        <v>154</v>
      </c>
      <c r="C158" s="41" t="s">
        <v>167</v>
      </c>
      <c r="D158" s="41">
        <v>1150</v>
      </c>
      <c r="E158" s="41">
        <v>905.85</v>
      </c>
      <c r="F158" s="41"/>
      <c r="G158" s="41"/>
      <c r="H158" s="41"/>
      <c r="I158" s="41"/>
      <c r="J158" s="28">
        <f t="shared" si="18"/>
        <v>905.85</v>
      </c>
      <c r="K158" s="5" t="s">
        <v>314</v>
      </c>
    </row>
    <row r="159" spans="2:11" ht="15.75">
      <c r="B159" s="43" t="s">
        <v>155</v>
      </c>
      <c r="C159" s="41" t="s">
        <v>167</v>
      </c>
      <c r="D159" s="41">
        <v>150</v>
      </c>
      <c r="E159" s="41">
        <v>500</v>
      </c>
      <c r="F159" s="41"/>
      <c r="G159" s="41"/>
      <c r="H159" s="41"/>
      <c r="I159" s="41"/>
      <c r="J159" s="28">
        <f t="shared" si="18"/>
        <v>500</v>
      </c>
      <c r="K159" s="5" t="s">
        <v>314</v>
      </c>
    </row>
    <row r="160" spans="2:11" ht="31.5">
      <c r="B160" s="43" t="s">
        <v>156</v>
      </c>
      <c r="C160" s="41" t="s">
        <v>168</v>
      </c>
      <c r="D160" s="41">
        <v>1</v>
      </c>
      <c r="E160" s="41">
        <v>1800</v>
      </c>
      <c r="F160" s="41">
        <v>500</v>
      </c>
      <c r="G160" s="41">
        <v>250</v>
      </c>
      <c r="H160" s="41"/>
      <c r="I160" s="41"/>
      <c r="J160" s="28">
        <f t="shared" si="18"/>
        <v>2550</v>
      </c>
      <c r="K160" s="5" t="s">
        <v>314</v>
      </c>
    </row>
    <row r="161" spans="2:11" ht="31.5">
      <c r="B161" s="43" t="s">
        <v>157</v>
      </c>
      <c r="C161" s="41" t="s">
        <v>169</v>
      </c>
      <c r="D161" s="41">
        <v>1</v>
      </c>
      <c r="E161" s="41"/>
      <c r="F161" s="41"/>
      <c r="G161" s="41"/>
      <c r="H161" s="41">
        <v>400</v>
      </c>
      <c r="I161" s="41"/>
      <c r="J161" s="28">
        <f t="shared" si="18"/>
        <v>400</v>
      </c>
      <c r="K161" s="5" t="s">
        <v>314</v>
      </c>
    </row>
    <row r="162" spans="2:11" ht="31.5">
      <c r="B162" s="43" t="s">
        <v>158</v>
      </c>
      <c r="C162" s="41" t="s">
        <v>168</v>
      </c>
      <c r="D162" s="41">
        <v>1</v>
      </c>
      <c r="E162" s="41">
        <v>2220</v>
      </c>
      <c r="F162" s="41">
        <v>350</v>
      </c>
      <c r="G162" s="41">
        <v>350</v>
      </c>
      <c r="H162" s="41">
        <v>350</v>
      </c>
      <c r="I162" s="41"/>
      <c r="J162" s="28">
        <f t="shared" si="18"/>
        <v>3270</v>
      </c>
      <c r="K162" s="5" t="s">
        <v>314</v>
      </c>
    </row>
    <row r="163" spans="2:11" ht="31.5">
      <c r="B163" s="43" t="s">
        <v>159</v>
      </c>
      <c r="C163" s="41" t="s">
        <v>168</v>
      </c>
      <c r="D163" s="41">
        <v>1</v>
      </c>
      <c r="E163" s="41">
        <v>600</v>
      </c>
      <c r="F163" s="41">
        <v>150</v>
      </c>
      <c r="G163" s="41">
        <v>150</v>
      </c>
      <c r="H163" s="41">
        <v>150</v>
      </c>
      <c r="I163" s="41"/>
      <c r="J163" s="28">
        <f t="shared" si="18"/>
        <v>1050</v>
      </c>
      <c r="K163" s="5" t="s">
        <v>314</v>
      </c>
    </row>
    <row r="164" spans="2:11" ht="15.75">
      <c r="B164" s="43" t="s">
        <v>160</v>
      </c>
      <c r="C164" s="41" t="s">
        <v>168</v>
      </c>
      <c r="D164" s="41">
        <v>1</v>
      </c>
      <c r="E164" s="41">
        <v>1670</v>
      </c>
      <c r="F164" s="41"/>
      <c r="G164" s="41"/>
      <c r="H164" s="41"/>
      <c r="I164" s="41"/>
      <c r="J164" s="28">
        <f t="shared" si="18"/>
        <v>1670</v>
      </c>
      <c r="K164" s="5" t="s">
        <v>314</v>
      </c>
    </row>
    <row r="165" spans="2:11" ht="31.5">
      <c r="B165" s="43" t="s">
        <v>161</v>
      </c>
      <c r="C165" s="41" t="s">
        <v>168</v>
      </c>
      <c r="D165" s="41">
        <v>1</v>
      </c>
      <c r="E165" s="41">
        <v>1730</v>
      </c>
      <c r="F165" s="41"/>
      <c r="G165" s="41"/>
      <c r="H165" s="41"/>
      <c r="I165" s="41"/>
      <c r="J165" s="28">
        <f t="shared" si="18"/>
        <v>1730</v>
      </c>
      <c r="K165" s="5" t="s">
        <v>314</v>
      </c>
    </row>
    <row r="166" spans="2:11" ht="15.75">
      <c r="B166" s="43" t="s">
        <v>162</v>
      </c>
      <c r="C166" s="41" t="s">
        <v>168</v>
      </c>
      <c r="D166" s="41">
        <v>1</v>
      </c>
      <c r="E166" s="41">
        <v>950</v>
      </c>
      <c r="F166" s="41"/>
      <c r="G166" s="41"/>
      <c r="H166" s="41"/>
      <c r="I166" s="41"/>
      <c r="J166" s="28">
        <f t="shared" si="18"/>
        <v>950</v>
      </c>
      <c r="K166" s="5" t="s">
        <v>314</v>
      </c>
    </row>
    <row r="167" spans="2:11" ht="31.5">
      <c r="B167" s="43" t="s">
        <v>163</v>
      </c>
      <c r="C167" s="41" t="s">
        <v>168</v>
      </c>
      <c r="D167" s="41">
        <v>1</v>
      </c>
      <c r="E167" s="41">
        <v>30</v>
      </c>
      <c r="F167" s="41">
        <v>250</v>
      </c>
      <c r="G167" s="41"/>
      <c r="H167" s="41"/>
      <c r="I167" s="41"/>
      <c r="J167" s="28">
        <f t="shared" si="18"/>
        <v>280</v>
      </c>
      <c r="K167" s="5" t="s">
        <v>314</v>
      </c>
    </row>
    <row r="168" spans="2:11" ht="15.75">
      <c r="B168" s="43" t="s">
        <v>164</v>
      </c>
      <c r="C168" s="41" t="s">
        <v>168</v>
      </c>
      <c r="D168" s="41">
        <v>1</v>
      </c>
      <c r="E168" s="41">
        <v>1500</v>
      </c>
      <c r="F168" s="41"/>
      <c r="G168" s="41"/>
      <c r="H168" s="41"/>
      <c r="I168" s="41"/>
      <c r="J168" s="28">
        <f t="shared" si="18"/>
        <v>1500</v>
      </c>
      <c r="K168" s="5" t="s">
        <v>314</v>
      </c>
    </row>
    <row r="169" spans="2:11" ht="15.75">
      <c r="B169" s="2" t="s">
        <v>176</v>
      </c>
      <c r="C169" s="27" t="s">
        <v>168</v>
      </c>
      <c r="D169" s="23">
        <f aca="true" t="shared" si="19" ref="D169:J169">SUM(D170:D175)</f>
        <v>8</v>
      </c>
      <c r="E169" s="23">
        <v>0</v>
      </c>
      <c r="F169" s="23">
        <f t="shared" si="19"/>
        <v>3000</v>
      </c>
      <c r="G169" s="23">
        <f t="shared" si="19"/>
        <v>57450</v>
      </c>
      <c r="H169" s="23">
        <f t="shared" si="19"/>
        <v>54790</v>
      </c>
      <c r="I169" s="23">
        <f t="shared" si="19"/>
        <v>0</v>
      </c>
      <c r="J169" s="23">
        <f t="shared" si="19"/>
        <v>115240</v>
      </c>
      <c r="K169" s="22"/>
    </row>
    <row r="170" spans="2:11" ht="15.75">
      <c r="B170" s="42" t="s">
        <v>170</v>
      </c>
      <c r="C170" s="41" t="s">
        <v>168</v>
      </c>
      <c r="D170" s="41">
        <v>1</v>
      </c>
      <c r="E170" s="41"/>
      <c r="F170" s="41">
        <v>300</v>
      </c>
      <c r="G170" s="41"/>
      <c r="H170" s="41"/>
      <c r="I170" s="41"/>
      <c r="J170" s="28">
        <f>SUM(E170:I170)</f>
        <v>300</v>
      </c>
      <c r="K170" s="5" t="s">
        <v>314</v>
      </c>
    </row>
    <row r="171" spans="2:11" ht="15.75">
      <c r="B171" s="42" t="s">
        <v>173</v>
      </c>
      <c r="C171" s="41" t="s">
        <v>168</v>
      </c>
      <c r="D171" s="41">
        <v>1</v>
      </c>
      <c r="E171" s="41"/>
      <c r="F171" s="41">
        <v>450</v>
      </c>
      <c r="G171" s="41">
        <v>10200</v>
      </c>
      <c r="H171" s="41">
        <v>5600</v>
      </c>
      <c r="I171" s="41"/>
      <c r="J171" s="28">
        <f aca="true" t="shared" si="20" ref="J171:J217">SUM(E171:I171)</f>
        <v>16250</v>
      </c>
      <c r="K171" s="5" t="s">
        <v>314</v>
      </c>
    </row>
    <row r="172" spans="2:11" ht="15.75">
      <c r="B172" s="42" t="s">
        <v>174</v>
      </c>
      <c r="C172" s="41" t="s">
        <v>168</v>
      </c>
      <c r="D172" s="41">
        <v>1</v>
      </c>
      <c r="E172" s="41"/>
      <c r="F172" s="41">
        <v>1200</v>
      </c>
      <c r="G172" s="41">
        <v>45500</v>
      </c>
      <c r="H172" s="41">
        <v>1890</v>
      </c>
      <c r="I172" s="41"/>
      <c r="J172" s="28">
        <f t="shared" si="20"/>
        <v>48590</v>
      </c>
      <c r="K172" s="5" t="s">
        <v>314</v>
      </c>
    </row>
    <row r="173" spans="2:11" ht="15.75">
      <c r="B173" s="42" t="s">
        <v>175</v>
      </c>
      <c r="C173" s="41" t="s">
        <v>168</v>
      </c>
      <c r="D173" s="41">
        <v>1</v>
      </c>
      <c r="E173" s="41"/>
      <c r="F173" s="41"/>
      <c r="G173" s="41">
        <v>1200</v>
      </c>
      <c r="H173" s="41">
        <v>45200</v>
      </c>
      <c r="I173" s="41"/>
      <c r="J173" s="28">
        <f t="shared" si="20"/>
        <v>46400</v>
      </c>
      <c r="K173" s="5" t="s">
        <v>314</v>
      </c>
    </row>
    <row r="174" spans="2:11" ht="15.75">
      <c r="B174" s="42" t="s">
        <v>171</v>
      </c>
      <c r="C174" s="41" t="s">
        <v>168</v>
      </c>
      <c r="D174" s="41">
        <v>1</v>
      </c>
      <c r="E174" s="41"/>
      <c r="F174" s="41"/>
      <c r="G174" s="41">
        <v>550</v>
      </c>
      <c r="H174" s="41">
        <v>2100</v>
      </c>
      <c r="I174" s="41"/>
      <c r="J174" s="28">
        <f t="shared" si="20"/>
        <v>2650</v>
      </c>
      <c r="K174" s="5" t="s">
        <v>314</v>
      </c>
    </row>
    <row r="175" spans="2:11" ht="17.25" customHeight="1">
      <c r="B175" s="42" t="s">
        <v>172</v>
      </c>
      <c r="C175" s="41" t="s">
        <v>168</v>
      </c>
      <c r="D175" s="41">
        <v>3</v>
      </c>
      <c r="E175" s="41"/>
      <c r="F175" s="41">
        <v>1050</v>
      </c>
      <c r="G175" s="41"/>
      <c r="H175" s="41"/>
      <c r="I175" s="41"/>
      <c r="J175" s="28">
        <f t="shared" si="20"/>
        <v>1050</v>
      </c>
      <c r="K175" s="5" t="s">
        <v>314</v>
      </c>
    </row>
    <row r="176" spans="2:11" ht="15.75">
      <c r="B176" s="2" t="s">
        <v>196</v>
      </c>
      <c r="C176" s="48" t="s">
        <v>177</v>
      </c>
      <c r="D176" s="23">
        <f aca="true" t="shared" si="21" ref="D176:J176">SUM(D177:D194)</f>
        <v>13174.4</v>
      </c>
      <c r="E176" s="23">
        <f t="shared" si="21"/>
        <v>31495.699999999997</v>
      </c>
      <c r="F176" s="23">
        <f t="shared" si="21"/>
        <v>9035</v>
      </c>
      <c r="G176" s="23">
        <f t="shared" si="21"/>
        <v>6500</v>
      </c>
      <c r="H176" s="23">
        <f t="shared" si="21"/>
        <v>16378</v>
      </c>
      <c r="I176" s="23">
        <f t="shared" si="21"/>
        <v>0</v>
      </c>
      <c r="J176" s="23">
        <f t="shared" si="21"/>
        <v>63408.7</v>
      </c>
      <c r="K176" s="22"/>
    </row>
    <row r="177" spans="2:11" ht="15.75">
      <c r="B177" s="4" t="s">
        <v>178</v>
      </c>
      <c r="C177" s="41" t="s">
        <v>177</v>
      </c>
      <c r="D177" s="41">
        <v>1352</v>
      </c>
      <c r="E177" s="41">
        <v>10759.5</v>
      </c>
      <c r="F177" s="41"/>
      <c r="G177" s="41"/>
      <c r="H177" s="41"/>
      <c r="I177" s="41"/>
      <c r="J177" s="28">
        <f t="shared" si="20"/>
        <v>10759.5</v>
      </c>
      <c r="K177" s="5" t="s">
        <v>314</v>
      </c>
    </row>
    <row r="178" spans="2:11" ht="15.75">
      <c r="B178" s="4" t="s">
        <v>179</v>
      </c>
      <c r="C178" s="41" t="s">
        <v>177</v>
      </c>
      <c r="D178" s="41">
        <v>1000</v>
      </c>
      <c r="E178" s="41">
        <v>4649.4</v>
      </c>
      <c r="F178" s="41"/>
      <c r="G178" s="41"/>
      <c r="H178" s="41"/>
      <c r="I178" s="41"/>
      <c r="J178" s="28">
        <f t="shared" si="20"/>
        <v>4649.4</v>
      </c>
      <c r="K178" s="5" t="s">
        <v>314</v>
      </c>
    </row>
    <row r="179" spans="2:11" ht="15.75">
      <c r="B179" s="4" t="s">
        <v>180</v>
      </c>
      <c r="C179" s="41" t="s">
        <v>177</v>
      </c>
      <c r="D179" s="41">
        <v>428</v>
      </c>
      <c r="E179" s="41">
        <v>1499.2</v>
      </c>
      <c r="F179" s="41"/>
      <c r="G179" s="41"/>
      <c r="H179" s="41"/>
      <c r="I179" s="41"/>
      <c r="J179" s="28">
        <f t="shared" si="20"/>
        <v>1499.2</v>
      </c>
      <c r="K179" s="5" t="s">
        <v>314</v>
      </c>
    </row>
    <row r="180" spans="2:11" ht="15.75">
      <c r="B180" s="4" t="s">
        <v>181</v>
      </c>
      <c r="C180" s="41" t="s">
        <v>177</v>
      </c>
      <c r="D180" s="41">
        <v>1115</v>
      </c>
      <c r="E180" s="41">
        <v>5133.8</v>
      </c>
      <c r="F180" s="41"/>
      <c r="G180" s="41"/>
      <c r="H180" s="41"/>
      <c r="I180" s="41"/>
      <c r="J180" s="28">
        <f t="shared" si="20"/>
        <v>5133.8</v>
      </c>
      <c r="K180" s="5" t="s">
        <v>314</v>
      </c>
    </row>
    <row r="181" spans="2:11" ht="15.75">
      <c r="B181" s="4" t="s">
        <v>182</v>
      </c>
      <c r="C181" s="41" t="s">
        <v>177</v>
      </c>
      <c r="D181" s="41">
        <v>390</v>
      </c>
      <c r="E181" s="41">
        <v>3076.2</v>
      </c>
      <c r="F181" s="41"/>
      <c r="G181" s="41"/>
      <c r="H181" s="41"/>
      <c r="I181" s="41"/>
      <c r="J181" s="28">
        <f t="shared" si="20"/>
        <v>3076.2</v>
      </c>
      <c r="K181" s="5" t="s">
        <v>314</v>
      </c>
    </row>
    <row r="182" spans="2:11" ht="31.5">
      <c r="B182" s="4" t="s">
        <v>183</v>
      </c>
      <c r="C182" s="41" t="s">
        <v>177</v>
      </c>
      <c r="D182" s="41">
        <v>340</v>
      </c>
      <c r="E182" s="41">
        <v>1377.6</v>
      </c>
      <c r="F182" s="41"/>
      <c r="G182" s="41"/>
      <c r="H182" s="41"/>
      <c r="I182" s="41"/>
      <c r="J182" s="28">
        <f t="shared" si="20"/>
        <v>1377.6</v>
      </c>
      <c r="K182" s="5" t="s">
        <v>314</v>
      </c>
    </row>
    <row r="183" spans="2:11" ht="15.75">
      <c r="B183" s="4" t="s">
        <v>184</v>
      </c>
      <c r="C183" s="41" t="s">
        <v>177</v>
      </c>
      <c r="D183" s="41">
        <v>1100</v>
      </c>
      <c r="E183" s="41">
        <v>1993.2</v>
      </c>
      <c r="F183" s="41"/>
      <c r="G183" s="41"/>
      <c r="H183" s="41"/>
      <c r="I183" s="41"/>
      <c r="J183" s="28">
        <f t="shared" si="20"/>
        <v>1993.2</v>
      </c>
      <c r="K183" s="5" t="s">
        <v>314</v>
      </c>
    </row>
    <row r="184" spans="2:11" ht="15.75">
      <c r="B184" s="4" t="s">
        <v>185</v>
      </c>
      <c r="C184" s="41" t="s">
        <v>177</v>
      </c>
      <c r="D184" s="41">
        <v>1380</v>
      </c>
      <c r="E184" s="41">
        <v>1998.2</v>
      </c>
      <c r="F184" s="41"/>
      <c r="G184" s="41"/>
      <c r="H184" s="41"/>
      <c r="I184" s="41"/>
      <c r="J184" s="28">
        <f t="shared" si="20"/>
        <v>1998.2</v>
      </c>
      <c r="K184" s="5" t="s">
        <v>314</v>
      </c>
    </row>
    <row r="185" spans="2:11" ht="15.75">
      <c r="B185" s="4" t="s">
        <v>186</v>
      </c>
      <c r="C185" s="41" t="s">
        <v>177</v>
      </c>
      <c r="D185" s="41">
        <v>557</v>
      </c>
      <c r="E185" s="41">
        <v>1008.6</v>
      </c>
      <c r="F185" s="41"/>
      <c r="G185" s="41"/>
      <c r="H185" s="41"/>
      <c r="I185" s="41"/>
      <c r="J185" s="28">
        <f t="shared" si="20"/>
        <v>1008.6</v>
      </c>
      <c r="K185" s="5" t="s">
        <v>314</v>
      </c>
    </row>
    <row r="186" spans="2:11" ht="31.5">
      <c r="B186" s="4" t="s">
        <v>187</v>
      </c>
      <c r="C186" s="41" t="s">
        <v>177</v>
      </c>
      <c r="D186" s="41">
        <v>1119.4</v>
      </c>
      <c r="E186" s="41"/>
      <c r="F186" s="41">
        <v>3500</v>
      </c>
      <c r="G186" s="41">
        <v>3500</v>
      </c>
      <c r="H186" s="41"/>
      <c r="I186" s="41"/>
      <c r="J186" s="28">
        <f t="shared" si="20"/>
        <v>7000</v>
      </c>
      <c r="K186" s="5" t="s">
        <v>314</v>
      </c>
    </row>
    <row r="187" spans="2:11" ht="31.5">
      <c r="B187" s="4" t="s">
        <v>188</v>
      </c>
      <c r="C187" s="41" t="s">
        <v>177</v>
      </c>
      <c r="D187" s="41">
        <v>1320</v>
      </c>
      <c r="E187" s="41"/>
      <c r="F187" s="41"/>
      <c r="G187" s="41">
        <v>2700</v>
      </c>
      <c r="H187" s="41"/>
      <c r="I187" s="41"/>
      <c r="J187" s="28">
        <f t="shared" si="20"/>
        <v>2700</v>
      </c>
      <c r="K187" s="5" t="s">
        <v>314</v>
      </c>
    </row>
    <row r="188" spans="2:11" ht="31.5">
      <c r="B188" s="4" t="s">
        <v>189</v>
      </c>
      <c r="C188" s="41" t="s">
        <v>177</v>
      </c>
      <c r="D188" s="41">
        <v>110</v>
      </c>
      <c r="E188" s="41"/>
      <c r="F188" s="41"/>
      <c r="G188" s="41"/>
      <c r="H188" s="41">
        <v>1550</v>
      </c>
      <c r="I188" s="41"/>
      <c r="J188" s="28">
        <f t="shared" si="20"/>
        <v>1550</v>
      </c>
      <c r="K188" s="5" t="s">
        <v>314</v>
      </c>
    </row>
    <row r="189" spans="2:11" ht="15.75">
      <c r="B189" s="4" t="s">
        <v>190</v>
      </c>
      <c r="C189" s="41" t="s">
        <v>177</v>
      </c>
      <c r="D189" s="41">
        <v>742</v>
      </c>
      <c r="E189" s="41"/>
      <c r="F189" s="41">
        <v>1500</v>
      </c>
      <c r="G189" s="41"/>
      <c r="H189" s="41"/>
      <c r="I189" s="41"/>
      <c r="J189" s="28">
        <f t="shared" si="20"/>
        <v>1500</v>
      </c>
      <c r="K189" s="5" t="s">
        <v>314</v>
      </c>
    </row>
    <row r="190" spans="2:11" ht="31.5">
      <c r="B190" s="4" t="s">
        <v>191</v>
      </c>
      <c r="C190" s="41" t="s">
        <v>177</v>
      </c>
      <c r="D190" s="41">
        <v>856</v>
      </c>
      <c r="E190" s="41"/>
      <c r="F190" s="41"/>
      <c r="G190" s="41"/>
      <c r="H190" s="41">
        <v>10855</v>
      </c>
      <c r="I190" s="41"/>
      <c r="J190" s="28">
        <f t="shared" si="20"/>
        <v>10855</v>
      </c>
      <c r="K190" s="5" t="s">
        <v>314</v>
      </c>
    </row>
    <row r="191" spans="2:11" ht="31.5">
      <c r="B191" s="4" t="s">
        <v>192</v>
      </c>
      <c r="C191" s="41" t="s">
        <v>177</v>
      </c>
      <c r="D191" s="41">
        <v>668</v>
      </c>
      <c r="E191" s="41"/>
      <c r="F191" s="41">
        <v>3335</v>
      </c>
      <c r="G191" s="41"/>
      <c r="H191" s="41"/>
      <c r="I191" s="41"/>
      <c r="J191" s="28">
        <f t="shared" si="20"/>
        <v>3335</v>
      </c>
      <c r="K191" s="5" t="s">
        <v>314</v>
      </c>
    </row>
    <row r="192" spans="2:11" ht="15.75">
      <c r="B192" s="4" t="s">
        <v>193</v>
      </c>
      <c r="C192" s="41" t="s">
        <v>177</v>
      </c>
      <c r="D192" s="41">
        <v>162</v>
      </c>
      <c r="E192" s="41"/>
      <c r="F192" s="41">
        <v>700</v>
      </c>
      <c r="G192" s="41"/>
      <c r="H192" s="41"/>
      <c r="I192" s="41"/>
      <c r="J192" s="28">
        <f t="shared" si="20"/>
        <v>700</v>
      </c>
      <c r="K192" s="5" t="s">
        <v>314</v>
      </c>
    </row>
    <row r="193" spans="2:11" ht="18" customHeight="1">
      <c r="B193" s="4" t="s">
        <v>194</v>
      </c>
      <c r="C193" s="41" t="s">
        <v>177</v>
      </c>
      <c r="D193" s="41">
        <v>455</v>
      </c>
      <c r="E193" s="41"/>
      <c r="F193" s="41"/>
      <c r="G193" s="41"/>
      <c r="H193" s="41">
        <v>3973</v>
      </c>
      <c r="I193" s="41"/>
      <c r="J193" s="28">
        <f t="shared" si="20"/>
        <v>3973</v>
      </c>
      <c r="K193" s="5" t="s">
        <v>314</v>
      </c>
    </row>
    <row r="194" spans="2:11" ht="15.75">
      <c r="B194" s="4" t="s">
        <v>195</v>
      </c>
      <c r="C194" s="41" t="s">
        <v>177</v>
      </c>
      <c r="D194" s="41">
        <v>80</v>
      </c>
      <c r="E194" s="41"/>
      <c r="F194" s="41"/>
      <c r="G194" s="41">
        <v>300</v>
      </c>
      <c r="H194" s="41"/>
      <c r="I194" s="41"/>
      <c r="J194" s="28">
        <f t="shared" si="20"/>
        <v>300</v>
      </c>
      <c r="K194" s="5" t="s">
        <v>314</v>
      </c>
    </row>
    <row r="195" spans="2:11" ht="15.75">
      <c r="B195" s="2" t="s">
        <v>209</v>
      </c>
      <c r="C195" s="24"/>
      <c r="D195" s="23">
        <f aca="true" t="shared" si="22" ref="D195:J195">SUM(D196:D206)</f>
        <v>4430.51</v>
      </c>
      <c r="E195" s="23">
        <f t="shared" si="22"/>
        <v>6100</v>
      </c>
      <c r="F195" s="23">
        <f t="shared" si="22"/>
        <v>17500</v>
      </c>
      <c r="G195" s="23">
        <f t="shared" si="22"/>
        <v>35261.84</v>
      </c>
      <c r="H195" s="23">
        <f t="shared" si="22"/>
        <v>19440</v>
      </c>
      <c r="I195" s="23">
        <f t="shared" si="22"/>
        <v>0</v>
      </c>
      <c r="J195" s="23">
        <f t="shared" si="22"/>
        <v>78301.84</v>
      </c>
      <c r="K195" s="22"/>
    </row>
    <row r="196" spans="2:11" ht="15.75">
      <c r="B196" s="4" t="s">
        <v>197</v>
      </c>
      <c r="C196" s="41" t="s">
        <v>177</v>
      </c>
      <c r="D196" s="10">
        <v>297.5</v>
      </c>
      <c r="E196" s="41">
        <v>1600</v>
      </c>
      <c r="F196" s="41"/>
      <c r="G196" s="41"/>
      <c r="H196" s="41"/>
      <c r="I196" s="41"/>
      <c r="J196" s="28">
        <f t="shared" si="20"/>
        <v>1600</v>
      </c>
      <c r="K196" s="5" t="s">
        <v>314</v>
      </c>
    </row>
    <row r="197" spans="2:11" ht="15.75">
      <c r="B197" s="4" t="s">
        <v>198</v>
      </c>
      <c r="C197" s="41" t="s">
        <v>177</v>
      </c>
      <c r="D197" s="10">
        <v>295.5</v>
      </c>
      <c r="E197" s="41"/>
      <c r="F197" s="41"/>
      <c r="G197" s="41">
        <v>11741.84</v>
      </c>
      <c r="H197" s="41"/>
      <c r="I197" s="41"/>
      <c r="J197" s="28">
        <f t="shared" si="20"/>
        <v>11741.84</v>
      </c>
      <c r="K197" s="5" t="s">
        <v>314</v>
      </c>
    </row>
    <row r="198" spans="2:11" ht="15.75">
      <c r="B198" s="4" t="s">
        <v>199</v>
      </c>
      <c r="C198" s="41" t="s">
        <v>145</v>
      </c>
      <c r="D198" s="10">
        <v>160</v>
      </c>
      <c r="E198" s="41"/>
      <c r="F198" s="41">
        <v>1000</v>
      </c>
      <c r="G198" s="41">
        <v>1000</v>
      </c>
      <c r="H198" s="41">
        <v>1000</v>
      </c>
      <c r="I198" s="41"/>
      <c r="J198" s="28">
        <f t="shared" si="20"/>
        <v>3000</v>
      </c>
      <c r="K198" s="5" t="s">
        <v>314</v>
      </c>
    </row>
    <row r="199" spans="2:11" ht="15.75">
      <c r="B199" s="4" t="s">
        <v>200</v>
      </c>
      <c r="C199" s="41" t="s">
        <v>177</v>
      </c>
      <c r="D199" s="10">
        <v>648.51</v>
      </c>
      <c r="E199" s="41"/>
      <c r="F199" s="41"/>
      <c r="G199" s="41">
        <v>12230</v>
      </c>
      <c r="H199" s="41"/>
      <c r="I199" s="41"/>
      <c r="J199" s="28">
        <f t="shared" si="20"/>
        <v>12230</v>
      </c>
      <c r="K199" s="5" t="s">
        <v>314</v>
      </c>
    </row>
    <row r="200" spans="2:11" ht="31.5">
      <c r="B200" s="4" t="s">
        <v>201</v>
      </c>
      <c r="C200" s="41" t="s">
        <v>177</v>
      </c>
      <c r="D200" s="41">
        <v>567</v>
      </c>
      <c r="E200" s="41"/>
      <c r="F200" s="41"/>
      <c r="G200" s="41"/>
      <c r="H200" s="41">
        <v>10940</v>
      </c>
      <c r="I200" s="41"/>
      <c r="J200" s="28">
        <f t="shared" si="20"/>
        <v>10940</v>
      </c>
      <c r="K200" s="5" t="s">
        <v>314</v>
      </c>
    </row>
    <row r="201" spans="2:11" ht="31.5">
      <c r="B201" s="8" t="s">
        <v>202</v>
      </c>
      <c r="C201" s="41" t="s">
        <v>177</v>
      </c>
      <c r="D201" s="41">
        <v>545</v>
      </c>
      <c r="E201" s="41"/>
      <c r="F201" s="41"/>
      <c r="G201" s="41">
        <v>10290</v>
      </c>
      <c r="H201" s="41"/>
      <c r="I201" s="41"/>
      <c r="J201" s="28">
        <f t="shared" si="20"/>
        <v>10290</v>
      </c>
      <c r="K201" s="5" t="s">
        <v>314</v>
      </c>
    </row>
    <row r="202" spans="2:11" ht="15.75">
      <c r="B202" s="4" t="s">
        <v>203</v>
      </c>
      <c r="C202" s="41" t="s">
        <v>145</v>
      </c>
      <c r="D202" s="41"/>
      <c r="E202" s="41"/>
      <c r="F202" s="41">
        <v>5800</v>
      </c>
      <c r="G202" s="41"/>
      <c r="H202" s="41"/>
      <c r="I202" s="41"/>
      <c r="J202" s="28">
        <f t="shared" si="20"/>
        <v>5800</v>
      </c>
      <c r="K202" s="5" t="s">
        <v>314</v>
      </c>
    </row>
    <row r="203" spans="2:11" ht="15.75">
      <c r="B203" s="4" t="s">
        <v>204</v>
      </c>
      <c r="C203" s="41" t="s">
        <v>177</v>
      </c>
      <c r="D203" s="41">
        <v>385</v>
      </c>
      <c r="E203" s="41">
        <v>4500</v>
      </c>
      <c r="F203" s="41"/>
      <c r="G203" s="41"/>
      <c r="H203" s="41"/>
      <c r="I203" s="41"/>
      <c r="J203" s="28">
        <f t="shared" si="20"/>
        <v>4500</v>
      </c>
      <c r="K203" s="5" t="s">
        <v>314</v>
      </c>
    </row>
    <row r="204" spans="2:11" ht="15.75">
      <c r="B204" s="4" t="s">
        <v>205</v>
      </c>
      <c r="C204" s="41" t="s">
        <v>177</v>
      </c>
      <c r="D204" s="41">
        <v>982</v>
      </c>
      <c r="E204" s="41"/>
      <c r="F204" s="41"/>
      <c r="G204" s="41"/>
      <c r="H204" s="41">
        <v>7500</v>
      </c>
      <c r="I204" s="41"/>
      <c r="J204" s="28">
        <f t="shared" si="20"/>
        <v>7500</v>
      </c>
      <c r="K204" s="5" t="s">
        <v>314</v>
      </c>
    </row>
    <row r="205" spans="2:11" ht="15.75">
      <c r="B205" s="4" t="s">
        <v>206</v>
      </c>
      <c r="C205" s="41" t="s">
        <v>177</v>
      </c>
      <c r="D205" s="41">
        <v>550</v>
      </c>
      <c r="E205" s="41"/>
      <c r="F205" s="41">
        <v>10200</v>
      </c>
      <c r="G205" s="41"/>
      <c r="H205" s="41"/>
      <c r="I205" s="41"/>
      <c r="J205" s="28">
        <f t="shared" si="20"/>
        <v>10200</v>
      </c>
      <c r="K205" s="5" t="s">
        <v>314</v>
      </c>
    </row>
    <row r="206" spans="2:11" ht="31.5">
      <c r="B206" s="4" t="s">
        <v>207</v>
      </c>
      <c r="C206" s="41" t="s">
        <v>208</v>
      </c>
      <c r="D206" s="41"/>
      <c r="E206" s="41"/>
      <c r="F206" s="41">
        <v>500</v>
      </c>
      <c r="G206" s="41"/>
      <c r="H206" s="41"/>
      <c r="I206" s="41"/>
      <c r="J206" s="28">
        <f t="shared" si="20"/>
        <v>500</v>
      </c>
      <c r="K206" s="5" t="s">
        <v>314</v>
      </c>
    </row>
    <row r="207" spans="2:11" ht="15.75">
      <c r="B207" s="2" t="s">
        <v>220</v>
      </c>
      <c r="C207" s="22"/>
      <c r="D207" s="21"/>
      <c r="E207" s="23">
        <f aca="true" t="shared" si="23" ref="E207:J207">SUM(E208:E217)</f>
        <v>3994.2599999999998</v>
      </c>
      <c r="F207" s="23">
        <f t="shared" si="23"/>
        <v>0</v>
      </c>
      <c r="G207" s="23">
        <f t="shared" si="23"/>
        <v>800</v>
      </c>
      <c r="H207" s="23">
        <f t="shared" si="23"/>
        <v>800</v>
      </c>
      <c r="I207" s="23">
        <f t="shared" si="23"/>
        <v>0</v>
      </c>
      <c r="J207" s="23">
        <f t="shared" si="23"/>
        <v>5594.26</v>
      </c>
      <c r="K207" s="22"/>
    </row>
    <row r="208" spans="2:11" ht="15.75">
      <c r="B208" s="45" t="s">
        <v>210</v>
      </c>
      <c r="C208" s="44" t="s">
        <v>167</v>
      </c>
      <c r="D208" s="44">
        <v>500</v>
      </c>
      <c r="E208" s="44">
        <v>430.41</v>
      </c>
      <c r="F208" s="44"/>
      <c r="G208" s="44"/>
      <c r="H208" s="44"/>
      <c r="I208" s="44"/>
      <c r="J208" s="28">
        <f t="shared" si="20"/>
        <v>430.41</v>
      </c>
      <c r="K208" s="5" t="s">
        <v>314</v>
      </c>
    </row>
    <row r="209" spans="2:11" ht="15.75">
      <c r="B209" s="42" t="s">
        <v>211</v>
      </c>
      <c r="C209" s="41" t="s">
        <v>167</v>
      </c>
      <c r="D209" s="41">
        <v>840</v>
      </c>
      <c r="E209" s="41">
        <v>546.43</v>
      </c>
      <c r="F209" s="41"/>
      <c r="G209" s="41"/>
      <c r="H209" s="41"/>
      <c r="I209" s="41"/>
      <c r="J209" s="28">
        <f t="shared" si="20"/>
        <v>546.43</v>
      </c>
      <c r="K209" s="5" t="s">
        <v>314</v>
      </c>
    </row>
    <row r="210" spans="2:11" ht="15.75">
      <c r="B210" s="42" t="s">
        <v>212</v>
      </c>
      <c r="C210" s="41" t="s">
        <v>168</v>
      </c>
      <c r="D210" s="41">
        <v>1</v>
      </c>
      <c r="E210" s="41">
        <v>150.13</v>
      </c>
      <c r="F210" s="41"/>
      <c r="G210" s="41"/>
      <c r="H210" s="41"/>
      <c r="I210" s="41"/>
      <c r="J210" s="28">
        <f t="shared" si="20"/>
        <v>150.13</v>
      </c>
      <c r="K210" s="5" t="s">
        <v>314</v>
      </c>
    </row>
    <row r="211" spans="2:11" ht="15.75">
      <c r="B211" s="42" t="s">
        <v>213</v>
      </c>
      <c r="C211" s="41" t="s">
        <v>168</v>
      </c>
      <c r="D211" s="41">
        <v>1</v>
      </c>
      <c r="E211" s="41">
        <v>322.14</v>
      </c>
      <c r="F211" s="41"/>
      <c r="G211" s="41"/>
      <c r="H211" s="41"/>
      <c r="I211" s="41"/>
      <c r="J211" s="28">
        <f t="shared" si="20"/>
        <v>322.14</v>
      </c>
      <c r="K211" s="5" t="s">
        <v>314</v>
      </c>
    </row>
    <row r="212" spans="2:11" ht="15.75">
      <c r="B212" s="42" t="s">
        <v>214</v>
      </c>
      <c r="C212" s="41" t="s">
        <v>168</v>
      </c>
      <c r="D212" s="41">
        <v>1</v>
      </c>
      <c r="E212" s="41">
        <v>375.15</v>
      </c>
      <c r="F212" s="41"/>
      <c r="G212" s="41"/>
      <c r="H212" s="41"/>
      <c r="I212" s="41"/>
      <c r="J212" s="28">
        <f t="shared" si="20"/>
        <v>375.15</v>
      </c>
      <c r="K212" s="5" t="s">
        <v>314</v>
      </c>
    </row>
    <row r="213" spans="2:11" ht="31.5">
      <c r="B213" s="42" t="s">
        <v>215</v>
      </c>
      <c r="C213" s="41" t="s">
        <v>168</v>
      </c>
      <c r="D213" s="41">
        <v>1</v>
      </c>
      <c r="E213" s="41">
        <v>770</v>
      </c>
      <c r="F213" s="41"/>
      <c r="G213" s="41"/>
      <c r="H213" s="41"/>
      <c r="I213" s="41"/>
      <c r="J213" s="28">
        <f t="shared" si="20"/>
        <v>770</v>
      </c>
      <c r="K213" s="5" t="s">
        <v>314</v>
      </c>
    </row>
    <row r="214" spans="2:11" ht="31.5">
      <c r="B214" s="42" t="s">
        <v>216</v>
      </c>
      <c r="C214" s="41" t="s">
        <v>168</v>
      </c>
      <c r="D214" s="41">
        <v>1</v>
      </c>
      <c r="E214" s="41">
        <v>630</v>
      </c>
      <c r="F214" s="41"/>
      <c r="G214" s="41"/>
      <c r="H214" s="41"/>
      <c r="I214" s="41"/>
      <c r="J214" s="28">
        <f t="shared" si="20"/>
        <v>630</v>
      </c>
      <c r="K214" s="5" t="s">
        <v>314</v>
      </c>
    </row>
    <row r="215" spans="2:11" ht="31.5">
      <c r="B215" s="42" t="s">
        <v>217</v>
      </c>
      <c r="C215" s="41" t="s">
        <v>168</v>
      </c>
      <c r="D215" s="41">
        <v>1</v>
      </c>
      <c r="E215" s="41">
        <v>770</v>
      </c>
      <c r="F215" s="41"/>
      <c r="G215" s="41"/>
      <c r="H215" s="41"/>
      <c r="I215" s="41"/>
      <c r="J215" s="28">
        <f t="shared" si="20"/>
        <v>770</v>
      </c>
      <c r="K215" s="5" t="s">
        <v>314</v>
      </c>
    </row>
    <row r="216" spans="2:11" ht="33.75" customHeight="1">
      <c r="B216" s="42" t="s">
        <v>218</v>
      </c>
      <c r="C216" s="41" t="s">
        <v>168</v>
      </c>
      <c r="D216" s="41">
        <v>1</v>
      </c>
      <c r="E216" s="41"/>
      <c r="F216" s="41"/>
      <c r="G216" s="41">
        <v>800</v>
      </c>
      <c r="H216" s="41"/>
      <c r="I216" s="41"/>
      <c r="J216" s="28">
        <f t="shared" si="20"/>
        <v>800</v>
      </c>
      <c r="K216" s="5" t="s">
        <v>314</v>
      </c>
    </row>
    <row r="217" spans="2:11" ht="35.25" customHeight="1">
      <c r="B217" s="42" t="s">
        <v>219</v>
      </c>
      <c r="C217" s="41" t="s">
        <v>168</v>
      </c>
      <c r="D217" s="41">
        <v>1</v>
      </c>
      <c r="E217" s="41"/>
      <c r="F217" s="41"/>
      <c r="G217" s="41"/>
      <c r="H217" s="41">
        <v>800</v>
      </c>
      <c r="I217" s="41"/>
      <c r="J217" s="28">
        <f t="shared" si="20"/>
        <v>800</v>
      </c>
      <c r="K217" s="5" t="s">
        <v>314</v>
      </c>
    </row>
    <row r="218" spans="2:11" ht="15.75">
      <c r="B218" s="2" t="s">
        <v>312</v>
      </c>
      <c r="C218" s="27" t="s">
        <v>168</v>
      </c>
      <c r="D218" s="23">
        <f aca="true" t="shared" si="24" ref="D218:J218">SUM(D219:D221)</f>
        <v>3</v>
      </c>
      <c r="E218" s="23">
        <f t="shared" si="24"/>
        <v>0</v>
      </c>
      <c r="F218" s="23">
        <f t="shared" si="24"/>
        <v>3700</v>
      </c>
      <c r="G218" s="23">
        <f t="shared" si="24"/>
        <v>4500</v>
      </c>
      <c r="H218" s="23">
        <f t="shared" si="24"/>
        <v>3700</v>
      </c>
      <c r="I218" s="23">
        <f t="shared" si="24"/>
        <v>0</v>
      </c>
      <c r="J218" s="23">
        <f t="shared" si="24"/>
        <v>11900</v>
      </c>
      <c r="K218" s="22"/>
    </row>
    <row r="219" spans="2:11" ht="15.75">
      <c r="B219" s="42" t="s">
        <v>221</v>
      </c>
      <c r="C219" s="41" t="s">
        <v>168</v>
      </c>
      <c r="D219" s="10">
        <v>1</v>
      </c>
      <c r="E219" s="46"/>
      <c r="F219" s="41">
        <v>2500</v>
      </c>
      <c r="G219" s="41">
        <v>3200</v>
      </c>
      <c r="H219" s="41">
        <v>1200</v>
      </c>
      <c r="I219" s="41"/>
      <c r="J219" s="28">
        <f aca="true" t="shared" si="25" ref="J219:J234">SUM(E219:I219)</f>
        <v>6900</v>
      </c>
      <c r="K219" s="5" t="s">
        <v>314</v>
      </c>
    </row>
    <row r="220" spans="2:11" ht="15.75">
      <c r="B220" s="42" t="s">
        <v>222</v>
      </c>
      <c r="C220" s="41" t="s">
        <v>168</v>
      </c>
      <c r="D220" s="10">
        <v>1</v>
      </c>
      <c r="E220" s="46"/>
      <c r="F220" s="41">
        <v>1200</v>
      </c>
      <c r="G220" s="41">
        <v>1300</v>
      </c>
      <c r="H220" s="41"/>
      <c r="I220" s="41"/>
      <c r="J220" s="28">
        <f t="shared" si="25"/>
        <v>2500</v>
      </c>
      <c r="K220" s="5" t="s">
        <v>314</v>
      </c>
    </row>
    <row r="221" spans="2:11" ht="15.75">
      <c r="B221" s="42" t="s">
        <v>223</v>
      </c>
      <c r="C221" s="41" t="s">
        <v>168</v>
      </c>
      <c r="D221" s="10">
        <v>1</v>
      </c>
      <c r="E221" s="47"/>
      <c r="F221" s="41"/>
      <c r="G221" s="41"/>
      <c r="H221" s="41">
        <v>2500</v>
      </c>
      <c r="I221" s="41"/>
      <c r="J221" s="28">
        <f t="shared" si="25"/>
        <v>2500</v>
      </c>
      <c r="K221" s="5" t="s">
        <v>314</v>
      </c>
    </row>
    <row r="222" spans="2:11" ht="47.25">
      <c r="B222" s="20" t="s">
        <v>310</v>
      </c>
      <c r="C222" s="54" t="s">
        <v>293</v>
      </c>
      <c r="D222" s="23">
        <f>D225+D228+D231</f>
        <v>6770</v>
      </c>
      <c r="E222" s="23">
        <f aca="true" t="shared" si="26" ref="E222:J222">SUM(E223:E234)</f>
        <v>0</v>
      </c>
      <c r="F222" s="23">
        <f t="shared" si="26"/>
        <v>0</v>
      </c>
      <c r="G222" s="23">
        <f t="shared" si="26"/>
        <v>0</v>
      </c>
      <c r="H222" s="23">
        <f t="shared" si="26"/>
        <v>0</v>
      </c>
      <c r="I222" s="23">
        <f t="shared" si="26"/>
        <v>219043</v>
      </c>
      <c r="J222" s="23">
        <f t="shared" si="26"/>
        <v>219043</v>
      </c>
      <c r="K222" s="22"/>
    </row>
    <row r="223" spans="1:19" s="53" customFormat="1" ht="31.5">
      <c r="A223" s="36"/>
      <c r="B223" s="2" t="s">
        <v>245</v>
      </c>
      <c r="C223" s="51"/>
      <c r="D223" s="52"/>
      <c r="E223" s="52"/>
      <c r="F223" s="52"/>
      <c r="G223" s="52"/>
      <c r="H223" s="52"/>
      <c r="I223" s="52">
        <f>I224+I225</f>
        <v>60643.5</v>
      </c>
      <c r="J223" s="28">
        <f t="shared" si="25"/>
        <v>60643.5</v>
      </c>
      <c r="K223" s="5" t="s">
        <v>314</v>
      </c>
      <c r="L223" s="36"/>
      <c r="M223" s="36"/>
      <c r="N223" s="36"/>
      <c r="O223" s="36"/>
      <c r="P223" s="36"/>
      <c r="Q223" s="36"/>
      <c r="R223" s="36"/>
      <c r="S223" s="36"/>
    </row>
    <row r="224" spans="1:19" s="53" customFormat="1" ht="31.5">
      <c r="A224" s="36"/>
      <c r="B224" s="38" t="s">
        <v>243</v>
      </c>
      <c r="C224" s="50" t="s">
        <v>296</v>
      </c>
      <c r="D224" s="40"/>
      <c r="E224" s="40"/>
      <c r="F224" s="40"/>
      <c r="G224" s="40"/>
      <c r="H224" s="40"/>
      <c r="I224" s="40">
        <v>600</v>
      </c>
      <c r="J224" s="28">
        <f t="shared" si="25"/>
        <v>600</v>
      </c>
      <c r="K224" s="5" t="s">
        <v>314</v>
      </c>
      <c r="L224" s="36"/>
      <c r="M224" s="36"/>
      <c r="N224" s="36"/>
      <c r="O224" s="36"/>
      <c r="P224" s="36"/>
      <c r="Q224" s="36"/>
      <c r="R224" s="36"/>
      <c r="S224" s="36"/>
    </row>
    <row r="225" spans="1:19" s="53" customFormat="1" ht="31.5">
      <c r="A225" s="36"/>
      <c r="B225" s="38" t="s">
        <v>244</v>
      </c>
      <c r="C225" s="41" t="s">
        <v>177</v>
      </c>
      <c r="D225" s="40">
        <v>3200</v>
      </c>
      <c r="E225" s="40"/>
      <c r="F225" s="40"/>
      <c r="G225" s="40"/>
      <c r="H225" s="40"/>
      <c r="I225" s="40">
        <v>60043.5</v>
      </c>
      <c r="J225" s="28">
        <f t="shared" si="25"/>
        <v>60043.5</v>
      </c>
      <c r="K225" s="5" t="s">
        <v>314</v>
      </c>
      <c r="L225" s="36"/>
      <c r="M225" s="36"/>
      <c r="N225" s="36"/>
      <c r="O225" s="36"/>
      <c r="P225" s="36"/>
      <c r="Q225" s="36"/>
      <c r="R225" s="36"/>
      <c r="S225" s="36"/>
    </row>
    <row r="226" spans="1:19" s="53" customFormat="1" ht="31.5">
      <c r="A226" s="36"/>
      <c r="B226" s="2" t="s">
        <v>249</v>
      </c>
      <c r="C226" s="50"/>
      <c r="D226" s="40"/>
      <c r="E226" s="40"/>
      <c r="F226" s="40"/>
      <c r="G226" s="40"/>
      <c r="H226" s="40"/>
      <c r="I226" s="40">
        <f>I227+I228</f>
        <v>36576.5</v>
      </c>
      <c r="J226" s="28">
        <f t="shared" si="25"/>
        <v>36576.5</v>
      </c>
      <c r="K226" s="5" t="s">
        <v>314</v>
      </c>
      <c r="L226" s="36"/>
      <c r="M226" s="36"/>
      <c r="N226" s="36"/>
      <c r="O226" s="36"/>
      <c r="P226" s="36"/>
      <c r="Q226" s="36"/>
      <c r="R226" s="36"/>
      <c r="S226" s="36"/>
    </row>
    <row r="227" spans="1:19" s="53" customFormat="1" ht="15.75">
      <c r="A227" s="36"/>
      <c r="B227" s="38" t="s">
        <v>250</v>
      </c>
      <c r="C227" s="50" t="s">
        <v>300</v>
      </c>
      <c r="D227" s="40"/>
      <c r="E227" s="40"/>
      <c r="F227" s="40"/>
      <c r="G227" s="40"/>
      <c r="H227" s="40"/>
      <c r="I227" s="40">
        <v>600</v>
      </c>
      <c r="J227" s="28">
        <f t="shared" si="25"/>
        <v>600</v>
      </c>
      <c r="K227" s="5" t="s">
        <v>314</v>
      </c>
      <c r="L227" s="36"/>
      <c r="M227" s="36"/>
      <c r="N227" s="36"/>
      <c r="O227" s="36"/>
      <c r="P227" s="36"/>
      <c r="Q227" s="36"/>
      <c r="R227" s="36"/>
      <c r="S227" s="36"/>
    </row>
    <row r="228" spans="2:11" ht="31.5">
      <c r="B228" s="42" t="s">
        <v>251</v>
      </c>
      <c r="C228" s="41" t="s">
        <v>177</v>
      </c>
      <c r="D228" s="10">
        <v>2680</v>
      </c>
      <c r="E228" s="46"/>
      <c r="F228" s="41"/>
      <c r="G228" s="41"/>
      <c r="H228" s="41"/>
      <c r="I228" s="41">
        <v>35976.5</v>
      </c>
      <c r="J228" s="28">
        <f t="shared" si="25"/>
        <v>35976.5</v>
      </c>
      <c r="K228" s="5" t="s">
        <v>314</v>
      </c>
    </row>
    <row r="229" spans="2:11" ht="31.5">
      <c r="B229" s="2" t="s">
        <v>252</v>
      </c>
      <c r="C229" s="41"/>
      <c r="D229" s="10"/>
      <c r="E229" s="46"/>
      <c r="F229" s="41"/>
      <c r="G229" s="41"/>
      <c r="H229" s="41"/>
      <c r="I229" s="41">
        <f>I230+I231</f>
        <v>7271.5</v>
      </c>
      <c r="J229" s="28">
        <f t="shared" si="25"/>
        <v>7271.5</v>
      </c>
      <c r="K229" s="5" t="s">
        <v>314</v>
      </c>
    </row>
    <row r="230" spans="2:11" ht="15.75">
      <c r="B230" s="42" t="s">
        <v>253</v>
      </c>
      <c r="C230" s="41" t="s">
        <v>301</v>
      </c>
      <c r="D230" s="10"/>
      <c r="E230" s="46"/>
      <c r="F230" s="41"/>
      <c r="G230" s="41"/>
      <c r="H230" s="41"/>
      <c r="I230" s="41">
        <v>500</v>
      </c>
      <c r="J230" s="28">
        <f t="shared" si="25"/>
        <v>500</v>
      </c>
      <c r="K230" s="5" t="s">
        <v>314</v>
      </c>
    </row>
    <row r="231" spans="2:11" ht="31.5">
      <c r="B231" s="42" t="s">
        <v>254</v>
      </c>
      <c r="C231" s="41" t="s">
        <v>177</v>
      </c>
      <c r="D231" s="10">
        <v>890</v>
      </c>
      <c r="E231" s="46"/>
      <c r="F231" s="41"/>
      <c r="G231" s="41"/>
      <c r="H231" s="41"/>
      <c r="I231" s="41">
        <v>6771.5</v>
      </c>
      <c r="J231" s="28">
        <f t="shared" si="25"/>
        <v>6771.5</v>
      </c>
      <c r="K231" s="5" t="s">
        <v>314</v>
      </c>
    </row>
    <row r="232" spans="2:11" ht="31.5">
      <c r="B232" s="2" t="s">
        <v>255</v>
      </c>
      <c r="C232" s="41"/>
      <c r="D232" s="10"/>
      <c r="E232" s="46"/>
      <c r="F232" s="41"/>
      <c r="G232" s="41"/>
      <c r="H232" s="41"/>
      <c r="I232" s="41">
        <f>I233+I234</f>
        <v>5030</v>
      </c>
      <c r="J232" s="28">
        <f t="shared" si="25"/>
        <v>5030</v>
      </c>
      <c r="K232" s="5" t="s">
        <v>314</v>
      </c>
    </row>
    <row r="233" spans="2:11" ht="15.75">
      <c r="B233" s="42" t="s">
        <v>256</v>
      </c>
      <c r="C233" s="41" t="s">
        <v>300</v>
      </c>
      <c r="D233" s="10"/>
      <c r="E233" s="46"/>
      <c r="F233" s="41"/>
      <c r="G233" s="41"/>
      <c r="H233" s="41"/>
      <c r="I233" s="41">
        <v>350</v>
      </c>
      <c r="J233" s="28">
        <f t="shared" si="25"/>
        <v>350</v>
      </c>
      <c r="K233" s="5" t="s">
        <v>314</v>
      </c>
    </row>
    <row r="234" spans="2:11" ht="31.5">
      <c r="B234" s="42" t="s">
        <v>257</v>
      </c>
      <c r="C234" s="41" t="s">
        <v>302</v>
      </c>
      <c r="D234" s="10"/>
      <c r="E234" s="47"/>
      <c r="F234" s="41"/>
      <c r="G234" s="41"/>
      <c r="H234" s="41"/>
      <c r="I234" s="41">
        <v>4680</v>
      </c>
      <c r="J234" s="28">
        <f t="shared" si="25"/>
        <v>4680</v>
      </c>
      <c r="K234" s="5" t="s">
        <v>314</v>
      </c>
    </row>
    <row r="235" spans="2:11" ht="15.75">
      <c r="B235" s="80" t="s">
        <v>224</v>
      </c>
      <c r="C235" s="85"/>
      <c r="D235" s="86"/>
      <c r="E235" s="86">
        <f aca="true" t="shared" si="27" ref="E235:J235">E153+E222</f>
        <v>54171.42</v>
      </c>
      <c r="F235" s="86">
        <f t="shared" si="27"/>
        <v>34485</v>
      </c>
      <c r="G235" s="86">
        <f t="shared" si="27"/>
        <v>105261.84</v>
      </c>
      <c r="H235" s="86">
        <f t="shared" si="27"/>
        <v>96008</v>
      </c>
      <c r="I235" s="86">
        <f t="shared" si="27"/>
        <v>219043</v>
      </c>
      <c r="J235" s="86">
        <f t="shared" si="27"/>
        <v>508969.26</v>
      </c>
      <c r="K235" s="86"/>
    </row>
    <row r="236" spans="2:11" ht="15.75">
      <c r="B236" s="124" t="s">
        <v>225</v>
      </c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2:11" ht="15.75">
      <c r="B237" s="98" t="s">
        <v>311</v>
      </c>
      <c r="C237" s="97"/>
      <c r="D237" s="97">
        <f aca="true" t="shared" si="28" ref="D237:J237">D238+D240</f>
        <v>493.724</v>
      </c>
      <c r="E237" s="97">
        <f t="shared" si="28"/>
        <v>900</v>
      </c>
      <c r="F237" s="97">
        <f t="shared" si="28"/>
        <v>138480</v>
      </c>
      <c r="G237" s="97">
        <f t="shared" si="28"/>
        <v>138480</v>
      </c>
      <c r="H237" s="97">
        <f t="shared" si="28"/>
        <v>138480</v>
      </c>
      <c r="I237" s="97">
        <f t="shared" si="28"/>
        <v>692450</v>
      </c>
      <c r="J237" s="97">
        <f t="shared" si="28"/>
        <v>1108790</v>
      </c>
      <c r="K237" s="97"/>
    </row>
    <row r="238" spans="2:11" ht="15.75">
      <c r="B238" s="2" t="s">
        <v>226</v>
      </c>
      <c r="C238" s="27" t="s">
        <v>227</v>
      </c>
      <c r="D238" s="23">
        <f>SUM(D239:D239)</f>
        <v>0.524</v>
      </c>
      <c r="E238" s="23">
        <f aca="true" t="shared" si="29" ref="E238:J238">E239</f>
        <v>900</v>
      </c>
      <c r="F238" s="23">
        <f t="shared" si="29"/>
        <v>0</v>
      </c>
      <c r="G238" s="23">
        <f t="shared" si="29"/>
        <v>0</v>
      </c>
      <c r="H238" s="23">
        <f t="shared" si="29"/>
        <v>0</v>
      </c>
      <c r="I238" s="23">
        <f t="shared" si="29"/>
        <v>0</v>
      </c>
      <c r="J238" s="23">
        <f t="shared" si="29"/>
        <v>900</v>
      </c>
      <c r="K238" s="22"/>
    </row>
    <row r="239" spans="2:11" ht="16.5" customHeight="1">
      <c r="B239" s="49" t="s">
        <v>228</v>
      </c>
      <c r="C239" s="41" t="s">
        <v>227</v>
      </c>
      <c r="D239" s="10">
        <v>0.524</v>
      </c>
      <c r="E239" s="10">
        <v>900</v>
      </c>
      <c r="F239" s="10"/>
      <c r="G239" s="5"/>
      <c r="H239" s="5"/>
      <c r="I239" s="5"/>
      <c r="J239" s="28">
        <f>SUM(E239:I239)</f>
        <v>900</v>
      </c>
      <c r="K239" s="5" t="s">
        <v>314</v>
      </c>
    </row>
    <row r="240" spans="2:11" ht="15.75">
      <c r="B240" s="2" t="s">
        <v>229</v>
      </c>
      <c r="C240" s="21" t="s">
        <v>227</v>
      </c>
      <c r="D240" s="21">
        <f>D242+D243+D244+D245</f>
        <v>493.2</v>
      </c>
      <c r="E240" s="21">
        <f aca="true" t="shared" si="30" ref="E240:J240">E241+E242+E243+E244+E245</f>
        <v>0</v>
      </c>
      <c r="F240" s="23">
        <f t="shared" si="30"/>
        <v>138480</v>
      </c>
      <c r="G240" s="23">
        <f t="shared" si="30"/>
        <v>138480</v>
      </c>
      <c r="H240" s="23">
        <f t="shared" si="30"/>
        <v>138480</v>
      </c>
      <c r="I240" s="23">
        <f t="shared" si="30"/>
        <v>692450</v>
      </c>
      <c r="J240" s="23">
        <f t="shared" si="30"/>
        <v>1107890</v>
      </c>
      <c r="K240" s="22"/>
    </row>
    <row r="241" spans="2:11" ht="15.75">
      <c r="B241" s="5" t="s">
        <v>230</v>
      </c>
      <c r="C241" s="10" t="s">
        <v>169</v>
      </c>
      <c r="D241" s="10">
        <v>92</v>
      </c>
      <c r="E241" s="10"/>
      <c r="F241" s="10">
        <v>17250</v>
      </c>
      <c r="G241" s="10">
        <v>17250</v>
      </c>
      <c r="H241" s="10">
        <v>17250</v>
      </c>
      <c r="I241" s="10">
        <v>86250</v>
      </c>
      <c r="J241" s="28">
        <f>SUM(E241:I241)</f>
        <v>138000</v>
      </c>
      <c r="K241" s="5" t="s">
        <v>314</v>
      </c>
    </row>
    <row r="242" spans="2:11" ht="15.75">
      <c r="B242" s="5" t="s">
        <v>231</v>
      </c>
      <c r="C242" s="41" t="s">
        <v>227</v>
      </c>
      <c r="D242" s="10">
        <v>30</v>
      </c>
      <c r="E242" s="10"/>
      <c r="F242" s="10">
        <v>8250</v>
      </c>
      <c r="G242" s="10">
        <v>8250</v>
      </c>
      <c r="H242" s="10">
        <v>8250</v>
      </c>
      <c r="I242" s="10">
        <v>41250</v>
      </c>
      <c r="J242" s="28">
        <f>SUM(E242:I242)</f>
        <v>66000</v>
      </c>
      <c r="K242" s="5" t="s">
        <v>314</v>
      </c>
    </row>
    <row r="243" spans="2:11" ht="15.75">
      <c r="B243" s="5" t="s">
        <v>232</v>
      </c>
      <c r="C243" s="41" t="s">
        <v>227</v>
      </c>
      <c r="D243" s="10">
        <v>80.7</v>
      </c>
      <c r="E243" s="10"/>
      <c r="F243" s="10">
        <v>19680</v>
      </c>
      <c r="G243" s="10">
        <v>19680</v>
      </c>
      <c r="H243" s="10">
        <v>19680</v>
      </c>
      <c r="I243" s="10">
        <v>98360</v>
      </c>
      <c r="J243" s="28">
        <f>SUM(E243:I243)</f>
        <v>157400</v>
      </c>
      <c r="K243" s="5" t="s">
        <v>314</v>
      </c>
    </row>
    <row r="244" spans="2:11" ht="15.75">
      <c r="B244" s="5" t="s">
        <v>233</v>
      </c>
      <c r="C244" s="41" t="s">
        <v>227</v>
      </c>
      <c r="D244" s="10">
        <v>340.2</v>
      </c>
      <c r="E244" s="10"/>
      <c r="F244" s="10">
        <v>83000</v>
      </c>
      <c r="G244" s="10">
        <v>83000</v>
      </c>
      <c r="H244" s="10">
        <v>83000</v>
      </c>
      <c r="I244" s="10">
        <v>414990</v>
      </c>
      <c r="J244" s="28">
        <f>SUM(E244:I244)</f>
        <v>663990</v>
      </c>
      <c r="K244" s="5" t="s">
        <v>314</v>
      </c>
    </row>
    <row r="245" spans="2:11" ht="15.75">
      <c r="B245" s="5" t="s">
        <v>234</v>
      </c>
      <c r="C245" s="41" t="s">
        <v>227</v>
      </c>
      <c r="D245" s="10">
        <v>42.3</v>
      </c>
      <c r="E245" s="10"/>
      <c r="F245" s="10">
        <v>10300</v>
      </c>
      <c r="G245" s="10">
        <v>10300</v>
      </c>
      <c r="H245" s="10">
        <v>10300</v>
      </c>
      <c r="I245" s="10">
        <v>51600</v>
      </c>
      <c r="J245" s="28">
        <f>SUM(E245:I245)</f>
        <v>82500</v>
      </c>
      <c r="K245" s="5" t="s">
        <v>314</v>
      </c>
    </row>
    <row r="246" spans="2:11" ht="15.75">
      <c r="B246" s="20" t="s">
        <v>235</v>
      </c>
      <c r="C246" s="21" t="s">
        <v>227</v>
      </c>
      <c r="D246" s="21">
        <v>22.7</v>
      </c>
      <c r="E246" s="23">
        <f aca="true" t="shared" si="31" ref="E246:J246">SUM(E247:E251)</f>
        <v>0</v>
      </c>
      <c r="F246" s="23">
        <f t="shared" si="31"/>
        <v>14000</v>
      </c>
      <c r="G246" s="23">
        <f t="shared" si="31"/>
        <v>14000</v>
      </c>
      <c r="H246" s="23">
        <f t="shared" si="31"/>
        <v>14000</v>
      </c>
      <c r="I246" s="23">
        <f t="shared" si="31"/>
        <v>69145</v>
      </c>
      <c r="J246" s="23">
        <f t="shared" si="31"/>
        <v>111145</v>
      </c>
      <c r="K246" s="22"/>
    </row>
    <row r="247" spans="2:11" ht="15.75">
      <c r="B247" s="5" t="s">
        <v>236</v>
      </c>
      <c r="C247" s="10" t="s">
        <v>303</v>
      </c>
      <c r="D247" s="10"/>
      <c r="E247" s="10"/>
      <c r="F247" s="10">
        <v>6900</v>
      </c>
      <c r="G247" s="10">
        <v>6900</v>
      </c>
      <c r="H247" s="10">
        <v>6900</v>
      </c>
      <c r="I247" s="10">
        <v>34300</v>
      </c>
      <c r="J247" s="28">
        <f>SUM(E247:I247)</f>
        <v>55000</v>
      </c>
      <c r="K247" s="5" t="s">
        <v>314</v>
      </c>
    </row>
    <row r="248" spans="2:11" ht="15.75">
      <c r="B248" s="5" t="s">
        <v>239</v>
      </c>
      <c r="C248" s="10" t="s">
        <v>227</v>
      </c>
      <c r="D248" s="10">
        <v>6.6</v>
      </c>
      <c r="E248" s="10"/>
      <c r="F248" s="10">
        <v>2700</v>
      </c>
      <c r="G248" s="10">
        <v>2700</v>
      </c>
      <c r="H248" s="10">
        <v>2700</v>
      </c>
      <c r="I248" s="10">
        <v>13680</v>
      </c>
      <c r="J248" s="28">
        <f>SUM(E248:I248)</f>
        <v>21780</v>
      </c>
      <c r="K248" s="5" t="s">
        <v>314</v>
      </c>
    </row>
    <row r="249" spans="2:11" ht="15.75">
      <c r="B249" s="5" t="s">
        <v>237</v>
      </c>
      <c r="C249" s="10" t="s">
        <v>227</v>
      </c>
      <c r="D249" s="10">
        <v>5.4</v>
      </c>
      <c r="E249" s="10"/>
      <c r="F249" s="10">
        <v>1700</v>
      </c>
      <c r="G249" s="10">
        <v>1700</v>
      </c>
      <c r="H249" s="10">
        <v>1700</v>
      </c>
      <c r="I249" s="10">
        <v>8400</v>
      </c>
      <c r="J249" s="28">
        <f>SUM(E249:I249)</f>
        <v>13500</v>
      </c>
      <c r="K249" s="5" t="s">
        <v>314</v>
      </c>
    </row>
    <row r="250" spans="2:11" ht="15.75">
      <c r="B250" s="5" t="s">
        <v>238</v>
      </c>
      <c r="C250" s="10" t="s">
        <v>227</v>
      </c>
      <c r="D250" s="10">
        <v>2.5</v>
      </c>
      <c r="E250" s="10"/>
      <c r="F250" s="10">
        <v>700</v>
      </c>
      <c r="G250" s="10">
        <v>700</v>
      </c>
      <c r="H250" s="10">
        <v>700</v>
      </c>
      <c r="I250" s="10">
        <v>2775</v>
      </c>
      <c r="J250" s="28">
        <f>SUM(E250:I250)</f>
        <v>4875</v>
      </c>
      <c r="K250" s="5" t="s">
        <v>314</v>
      </c>
    </row>
    <row r="251" spans="2:11" ht="15.75">
      <c r="B251" s="5" t="s">
        <v>240</v>
      </c>
      <c r="C251" s="10" t="s">
        <v>227</v>
      </c>
      <c r="D251" s="10">
        <v>8.2</v>
      </c>
      <c r="E251" s="10"/>
      <c r="F251" s="10">
        <v>2000</v>
      </c>
      <c r="G251" s="10">
        <v>2000</v>
      </c>
      <c r="H251" s="10">
        <v>2000</v>
      </c>
      <c r="I251" s="10">
        <v>9990</v>
      </c>
      <c r="J251" s="28">
        <f>SUM(E251:I251)</f>
        <v>15990</v>
      </c>
      <c r="K251" s="5" t="s">
        <v>314</v>
      </c>
    </row>
    <row r="252" spans="2:11" ht="15.75">
      <c r="B252" s="80" t="s">
        <v>241</v>
      </c>
      <c r="C252" s="85"/>
      <c r="D252" s="86"/>
      <c r="E252" s="86">
        <f aca="true" t="shared" si="32" ref="E252:J252">E237+E246</f>
        <v>900</v>
      </c>
      <c r="F252" s="86">
        <f t="shared" si="32"/>
        <v>152480</v>
      </c>
      <c r="G252" s="86">
        <f t="shared" si="32"/>
        <v>152480</v>
      </c>
      <c r="H252" s="86">
        <f t="shared" si="32"/>
        <v>152480</v>
      </c>
      <c r="I252" s="86">
        <f t="shared" si="32"/>
        <v>761595</v>
      </c>
      <c r="J252" s="86">
        <f t="shared" si="32"/>
        <v>1219935</v>
      </c>
      <c r="K252" s="85"/>
    </row>
    <row r="253" spans="2:11" ht="15.75">
      <c r="B253" s="121" t="s">
        <v>259</v>
      </c>
      <c r="C253" s="122"/>
      <c r="D253" s="122"/>
      <c r="E253" s="122"/>
      <c r="F253" s="122"/>
      <c r="G253" s="122"/>
      <c r="H253" s="122"/>
      <c r="I253" s="122"/>
      <c r="J253" s="122"/>
      <c r="K253" s="123"/>
    </row>
    <row r="254" spans="2:11" ht="15.75">
      <c r="B254" s="98" t="s">
        <v>311</v>
      </c>
      <c r="C254" s="97"/>
      <c r="D254" s="97"/>
      <c r="E254" s="99">
        <f aca="true" t="shared" si="33" ref="E254:J254">E255+E267+E270+E278</f>
        <v>150</v>
      </c>
      <c r="F254" s="99">
        <f t="shared" si="33"/>
        <v>950</v>
      </c>
      <c r="G254" s="99">
        <f t="shared" si="33"/>
        <v>800</v>
      </c>
      <c r="H254" s="99">
        <f t="shared" si="33"/>
        <v>5350</v>
      </c>
      <c r="I254" s="99">
        <f t="shared" si="33"/>
        <v>5700</v>
      </c>
      <c r="J254" s="99">
        <f t="shared" si="33"/>
        <v>12950</v>
      </c>
      <c r="K254" s="97"/>
    </row>
    <row r="255" spans="2:11" ht="31.5">
      <c r="B255" s="76" t="s">
        <v>260</v>
      </c>
      <c r="C255" s="23" t="s">
        <v>169</v>
      </c>
      <c r="D255" s="74">
        <f>SUM(D256:D266)</f>
        <v>11</v>
      </c>
      <c r="E255" s="74">
        <f aca="true" t="shared" si="34" ref="E255:J255">E256+E257+E258+E259+E260+E261+E262+E263+E264+E265+E266</f>
        <v>0</v>
      </c>
      <c r="F255" s="74">
        <f t="shared" si="34"/>
        <v>800</v>
      </c>
      <c r="G255" s="74">
        <f t="shared" si="34"/>
        <v>500</v>
      </c>
      <c r="H255" s="74">
        <f t="shared" si="34"/>
        <v>900</v>
      </c>
      <c r="I255" s="74">
        <f t="shared" si="34"/>
        <v>0</v>
      </c>
      <c r="J255" s="74">
        <f t="shared" si="34"/>
        <v>2200</v>
      </c>
      <c r="K255" s="61"/>
    </row>
    <row r="256" spans="2:11" ht="15.75">
      <c r="B256" s="55" t="s">
        <v>261</v>
      </c>
      <c r="C256" s="56" t="s">
        <v>169</v>
      </c>
      <c r="D256" s="56">
        <f>+D266</f>
        <v>1</v>
      </c>
      <c r="E256" s="56"/>
      <c r="F256" s="56">
        <v>200</v>
      </c>
      <c r="G256" s="67"/>
      <c r="H256" s="67"/>
      <c r="I256" s="10"/>
      <c r="J256" s="28">
        <f aca="true" t="shared" si="35" ref="J256:J266">SUM(E256:I256)</f>
        <v>200</v>
      </c>
      <c r="K256" s="5" t="s">
        <v>314</v>
      </c>
    </row>
    <row r="257" spans="2:11" ht="15.75">
      <c r="B257" s="55" t="s">
        <v>262</v>
      </c>
      <c r="C257" s="56" t="s">
        <v>169</v>
      </c>
      <c r="D257" s="56">
        <v>1</v>
      </c>
      <c r="E257" s="56"/>
      <c r="F257" s="56">
        <v>100</v>
      </c>
      <c r="G257" s="67"/>
      <c r="H257" s="67"/>
      <c r="I257" s="10"/>
      <c r="J257" s="28">
        <f t="shared" si="35"/>
        <v>100</v>
      </c>
      <c r="K257" s="5" t="s">
        <v>314</v>
      </c>
    </row>
    <row r="258" spans="2:11" ht="15.75">
      <c r="B258" s="55" t="s">
        <v>263</v>
      </c>
      <c r="C258" s="56" t="s">
        <v>169</v>
      </c>
      <c r="D258" s="56">
        <v>1</v>
      </c>
      <c r="E258" s="56"/>
      <c r="F258" s="56">
        <v>300</v>
      </c>
      <c r="G258" s="67"/>
      <c r="H258" s="67"/>
      <c r="I258" s="10"/>
      <c r="J258" s="28">
        <f t="shared" si="35"/>
        <v>300</v>
      </c>
      <c r="K258" s="5" t="s">
        <v>314</v>
      </c>
    </row>
    <row r="259" spans="2:11" ht="15.75">
      <c r="B259" s="55" t="s">
        <v>264</v>
      </c>
      <c r="C259" s="56" t="s">
        <v>169</v>
      </c>
      <c r="D259" s="56">
        <v>1</v>
      </c>
      <c r="E259" s="56"/>
      <c r="F259" s="56">
        <v>200</v>
      </c>
      <c r="G259" s="67"/>
      <c r="H259" s="67"/>
      <c r="I259" s="10"/>
      <c r="J259" s="28">
        <f t="shared" si="35"/>
        <v>200</v>
      </c>
      <c r="K259" s="5" t="s">
        <v>314</v>
      </c>
    </row>
    <row r="260" spans="2:11" ht="15.75">
      <c r="B260" s="55" t="s">
        <v>265</v>
      </c>
      <c r="C260" s="56" t="s">
        <v>169</v>
      </c>
      <c r="D260" s="56">
        <v>1</v>
      </c>
      <c r="E260" s="56"/>
      <c r="F260" s="67"/>
      <c r="G260" s="67">
        <v>200</v>
      </c>
      <c r="H260" s="67"/>
      <c r="I260" s="10"/>
      <c r="J260" s="28">
        <f t="shared" si="35"/>
        <v>200</v>
      </c>
      <c r="K260" s="5" t="s">
        <v>314</v>
      </c>
    </row>
    <row r="261" spans="2:11" ht="15.75">
      <c r="B261" s="55" t="s">
        <v>266</v>
      </c>
      <c r="C261" s="56" t="s">
        <v>169</v>
      </c>
      <c r="D261" s="56">
        <v>1</v>
      </c>
      <c r="E261" s="56"/>
      <c r="F261" s="70"/>
      <c r="G261" s="70">
        <v>100</v>
      </c>
      <c r="H261" s="67"/>
      <c r="I261" s="10"/>
      <c r="J261" s="28">
        <f t="shared" si="35"/>
        <v>100</v>
      </c>
      <c r="K261" s="5" t="s">
        <v>314</v>
      </c>
    </row>
    <row r="262" spans="2:11" ht="15.75">
      <c r="B262" s="55" t="s">
        <v>267</v>
      </c>
      <c r="C262" s="56" t="s">
        <v>169</v>
      </c>
      <c r="D262" s="56">
        <v>1</v>
      </c>
      <c r="E262" s="72"/>
      <c r="F262" s="67"/>
      <c r="G262" s="67">
        <v>200</v>
      </c>
      <c r="H262" s="67"/>
      <c r="I262" s="10"/>
      <c r="J262" s="28">
        <f t="shared" si="35"/>
        <v>200</v>
      </c>
      <c r="K262" s="5" t="s">
        <v>314</v>
      </c>
    </row>
    <row r="263" spans="2:11" ht="15.75">
      <c r="B263" s="55" t="s">
        <v>268</v>
      </c>
      <c r="C263" s="56" t="s">
        <v>169</v>
      </c>
      <c r="D263" s="56">
        <v>1</v>
      </c>
      <c r="E263" s="56"/>
      <c r="F263" s="56"/>
      <c r="G263" s="71"/>
      <c r="H263" s="71">
        <v>200</v>
      </c>
      <c r="I263" s="10"/>
      <c r="J263" s="28">
        <f t="shared" si="35"/>
        <v>200</v>
      </c>
      <c r="K263" s="5" t="s">
        <v>314</v>
      </c>
    </row>
    <row r="264" spans="2:11" ht="15.75">
      <c r="B264" s="55" t="s">
        <v>269</v>
      </c>
      <c r="C264" s="56" t="s">
        <v>169</v>
      </c>
      <c r="D264" s="56">
        <v>1</v>
      </c>
      <c r="E264" s="72"/>
      <c r="F264" s="72"/>
      <c r="G264" s="71"/>
      <c r="H264" s="71">
        <v>400</v>
      </c>
      <c r="I264" s="10"/>
      <c r="J264" s="28">
        <f t="shared" si="35"/>
        <v>400</v>
      </c>
      <c r="K264" s="5" t="s">
        <v>314</v>
      </c>
    </row>
    <row r="265" spans="2:11" ht="15.75">
      <c r="B265" s="55" t="s">
        <v>270</v>
      </c>
      <c r="C265" s="56" t="s">
        <v>169</v>
      </c>
      <c r="D265" s="56">
        <v>1</v>
      </c>
      <c r="E265" s="56"/>
      <c r="F265" s="56"/>
      <c r="G265" s="73"/>
      <c r="H265" s="67">
        <v>100</v>
      </c>
      <c r="I265" s="10"/>
      <c r="J265" s="28">
        <f t="shared" si="35"/>
        <v>100</v>
      </c>
      <c r="K265" s="5" t="s">
        <v>314</v>
      </c>
    </row>
    <row r="266" spans="2:11" ht="15.75">
      <c r="B266" s="55" t="s">
        <v>271</v>
      </c>
      <c r="C266" s="56" t="s">
        <v>169</v>
      </c>
      <c r="D266" s="56">
        <v>1</v>
      </c>
      <c r="E266" s="56"/>
      <c r="F266" s="56"/>
      <c r="G266" s="71"/>
      <c r="H266" s="67">
        <v>200</v>
      </c>
      <c r="I266" s="37"/>
      <c r="J266" s="28">
        <f t="shared" si="35"/>
        <v>200</v>
      </c>
      <c r="K266" s="5" t="s">
        <v>314</v>
      </c>
    </row>
    <row r="267" spans="2:11" ht="15.75">
      <c r="B267" s="100" t="s">
        <v>274</v>
      </c>
      <c r="C267" s="23" t="s">
        <v>227</v>
      </c>
      <c r="D267" s="74">
        <f aca="true" t="shared" si="36" ref="D267:J267">D268+D269</f>
        <v>3.8</v>
      </c>
      <c r="E267" s="23">
        <f t="shared" si="36"/>
        <v>0</v>
      </c>
      <c r="F267" s="23">
        <f t="shared" si="36"/>
        <v>0</v>
      </c>
      <c r="G267" s="23">
        <f t="shared" si="36"/>
        <v>0</v>
      </c>
      <c r="H267" s="23">
        <f t="shared" si="36"/>
        <v>1500</v>
      </c>
      <c r="I267" s="23">
        <f t="shared" si="36"/>
        <v>1600</v>
      </c>
      <c r="J267" s="23">
        <f t="shared" si="36"/>
        <v>3100</v>
      </c>
      <c r="K267" s="61"/>
    </row>
    <row r="268" spans="2:11" ht="15.75">
      <c r="B268" s="55" t="s">
        <v>272</v>
      </c>
      <c r="C268" s="56" t="s">
        <v>227</v>
      </c>
      <c r="D268" s="56">
        <v>2</v>
      </c>
      <c r="E268" s="10"/>
      <c r="F268" s="10"/>
      <c r="G268" s="10"/>
      <c r="H268" s="10"/>
      <c r="I268" s="10">
        <v>1600</v>
      </c>
      <c r="J268" s="28">
        <f aca="true" t="shared" si="37" ref="J268:J277">SUM(E268:I268)</f>
        <v>1600</v>
      </c>
      <c r="K268" s="5" t="s">
        <v>314</v>
      </c>
    </row>
    <row r="269" spans="2:11" ht="15.75">
      <c r="B269" s="55" t="s">
        <v>273</v>
      </c>
      <c r="C269" s="56" t="s">
        <v>227</v>
      </c>
      <c r="D269" s="56">
        <v>1.8</v>
      </c>
      <c r="E269" s="10"/>
      <c r="F269" s="10"/>
      <c r="G269" s="10"/>
      <c r="H269" s="10">
        <v>1500</v>
      </c>
      <c r="I269" s="10"/>
      <c r="J269" s="28">
        <f t="shared" si="37"/>
        <v>1500</v>
      </c>
      <c r="K269" s="5" t="s">
        <v>314</v>
      </c>
    </row>
    <row r="270" spans="2:11" ht="15.75">
      <c r="B270" s="101" t="s">
        <v>286</v>
      </c>
      <c r="C270" s="32" t="s">
        <v>276</v>
      </c>
      <c r="D270" s="23">
        <f aca="true" t="shared" si="38" ref="D270:I270">D271+D272+D273+D274+D275+D276+D277</f>
        <v>7</v>
      </c>
      <c r="E270" s="74">
        <f t="shared" si="38"/>
        <v>150</v>
      </c>
      <c r="F270" s="74">
        <f t="shared" si="38"/>
        <v>150</v>
      </c>
      <c r="G270" s="74">
        <f t="shared" si="38"/>
        <v>300</v>
      </c>
      <c r="H270" s="74">
        <f t="shared" si="38"/>
        <v>1150</v>
      </c>
      <c r="I270" s="74">
        <f t="shared" si="38"/>
        <v>0</v>
      </c>
      <c r="J270" s="23">
        <f t="shared" si="37"/>
        <v>1750</v>
      </c>
      <c r="K270" s="61"/>
    </row>
    <row r="271" spans="2:11" ht="15.75">
      <c r="B271" s="55" t="s">
        <v>275</v>
      </c>
      <c r="C271" s="11" t="s">
        <v>276</v>
      </c>
      <c r="D271" s="11">
        <v>1</v>
      </c>
      <c r="E271" s="66"/>
      <c r="F271" s="67"/>
      <c r="G271" s="67"/>
      <c r="H271" s="66">
        <v>500</v>
      </c>
      <c r="I271" s="10"/>
      <c r="J271" s="28">
        <f t="shared" si="37"/>
        <v>500</v>
      </c>
      <c r="K271" s="5" t="s">
        <v>314</v>
      </c>
    </row>
    <row r="272" spans="2:11" ht="15.75">
      <c r="B272" s="55" t="s">
        <v>277</v>
      </c>
      <c r="C272" s="11" t="s">
        <v>276</v>
      </c>
      <c r="D272" s="57">
        <v>1</v>
      </c>
      <c r="E272" s="64"/>
      <c r="F272" s="63"/>
      <c r="G272" s="64"/>
      <c r="H272" s="68">
        <v>500</v>
      </c>
      <c r="I272" s="10"/>
      <c r="J272" s="28">
        <f t="shared" si="37"/>
        <v>500</v>
      </c>
      <c r="K272" s="5" t="s">
        <v>314</v>
      </c>
    </row>
    <row r="273" spans="2:11" ht="15.75">
      <c r="B273" s="55" t="s">
        <v>278</v>
      </c>
      <c r="C273" s="11" t="s">
        <v>276</v>
      </c>
      <c r="D273" s="57">
        <v>1</v>
      </c>
      <c r="E273" s="64">
        <v>150</v>
      </c>
      <c r="F273" s="63"/>
      <c r="G273" s="64"/>
      <c r="H273" s="63"/>
      <c r="I273" s="10"/>
      <c r="J273" s="28">
        <f t="shared" si="37"/>
        <v>150</v>
      </c>
      <c r="K273" s="5" t="s">
        <v>314</v>
      </c>
    </row>
    <row r="274" spans="2:11" ht="15.75">
      <c r="B274" s="55" t="s">
        <v>279</v>
      </c>
      <c r="C274" s="11" t="s">
        <v>276</v>
      </c>
      <c r="D274" s="57">
        <v>1</v>
      </c>
      <c r="E274" s="64"/>
      <c r="F274" s="63">
        <v>150</v>
      </c>
      <c r="G274" s="65"/>
      <c r="H274" s="63"/>
      <c r="I274" s="10"/>
      <c r="J274" s="28">
        <f t="shared" si="37"/>
        <v>150</v>
      </c>
      <c r="K274" s="5" t="s">
        <v>314</v>
      </c>
    </row>
    <row r="275" spans="2:11" ht="15.75">
      <c r="B275" s="55" t="s">
        <v>280</v>
      </c>
      <c r="C275" s="11" t="s">
        <v>276</v>
      </c>
      <c r="D275" s="57">
        <v>1</v>
      </c>
      <c r="E275" s="64"/>
      <c r="F275" s="65"/>
      <c r="G275" s="69"/>
      <c r="H275" s="64">
        <v>150</v>
      </c>
      <c r="I275" s="10"/>
      <c r="J275" s="28">
        <f t="shared" si="37"/>
        <v>150</v>
      </c>
      <c r="K275" s="5" t="s">
        <v>314</v>
      </c>
    </row>
    <row r="276" spans="2:11" ht="15.75">
      <c r="B276" s="55" t="s">
        <v>281</v>
      </c>
      <c r="C276" s="11" t="s">
        <v>276</v>
      </c>
      <c r="D276" s="57">
        <v>1</v>
      </c>
      <c r="E276" s="64"/>
      <c r="F276" s="69"/>
      <c r="G276" s="69">
        <v>150</v>
      </c>
      <c r="H276" s="65"/>
      <c r="I276" s="10"/>
      <c r="J276" s="28">
        <f t="shared" si="37"/>
        <v>150</v>
      </c>
      <c r="K276" s="5" t="s">
        <v>314</v>
      </c>
    </row>
    <row r="277" spans="2:11" ht="15.75">
      <c r="B277" s="55" t="s">
        <v>282</v>
      </c>
      <c r="C277" s="11" t="s">
        <v>276</v>
      </c>
      <c r="D277" s="57">
        <v>1</v>
      </c>
      <c r="E277" s="64"/>
      <c r="F277" s="64"/>
      <c r="G277" s="69">
        <v>150</v>
      </c>
      <c r="H277" s="65"/>
      <c r="I277" s="10"/>
      <c r="J277" s="28">
        <f t="shared" si="37"/>
        <v>150</v>
      </c>
      <c r="K277" s="5" t="s">
        <v>314</v>
      </c>
    </row>
    <row r="278" spans="2:11" ht="15.75">
      <c r="B278" s="102" t="s">
        <v>287</v>
      </c>
      <c r="C278" s="32" t="s">
        <v>276</v>
      </c>
      <c r="D278" s="23">
        <f aca="true" t="shared" si="39" ref="D278:J278">D279+D280+D281</f>
        <v>3</v>
      </c>
      <c r="E278" s="74">
        <f t="shared" si="39"/>
        <v>0</v>
      </c>
      <c r="F278" s="74">
        <f t="shared" si="39"/>
        <v>0</v>
      </c>
      <c r="G278" s="74">
        <f t="shared" si="39"/>
        <v>0</v>
      </c>
      <c r="H278" s="74">
        <f t="shared" si="39"/>
        <v>1800</v>
      </c>
      <c r="I278" s="74">
        <f t="shared" si="39"/>
        <v>4100</v>
      </c>
      <c r="J278" s="74">
        <f t="shared" si="39"/>
        <v>5900</v>
      </c>
      <c r="K278" s="61"/>
    </row>
    <row r="279" spans="2:11" ht="15.75">
      <c r="B279" s="59" t="s">
        <v>283</v>
      </c>
      <c r="C279" s="11" t="s">
        <v>276</v>
      </c>
      <c r="D279" s="11">
        <v>1</v>
      </c>
      <c r="E279" s="63"/>
      <c r="F279" s="64"/>
      <c r="G279" s="10"/>
      <c r="H279" s="10"/>
      <c r="I279" s="10">
        <v>2300</v>
      </c>
      <c r="J279" s="28">
        <f>SUM(E279:I279)</f>
        <v>2300</v>
      </c>
      <c r="K279" s="5" t="s">
        <v>314</v>
      </c>
    </row>
    <row r="280" spans="2:11" ht="15.75">
      <c r="B280" s="59" t="s">
        <v>284</v>
      </c>
      <c r="C280" s="11" t="s">
        <v>276</v>
      </c>
      <c r="D280" s="11">
        <v>1</v>
      </c>
      <c r="E280" s="63"/>
      <c r="F280" s="64"/>
      <c r="G280" s="10"/>
      <c r="H280" s="10">
        <v>1800</v>
      </c>
      <c r="I280" s="10"/>
      <c r="J280" s="28">
        <f>SUM(E280:I280)</f>
        <v>1800</v>
      </c>
      <c r="K280" s="5" t="s">
        <v>314</v>
      </c>
    </row>
    <row r="281" spans="2:11" ht="15.75">
      <c r="B281" s="60" t="s">
        <v>285</v>
      </c>
      <c r="C281" s="11" t="s">
        <v>276</v>
      </c>
      <c r="D281" s="58">
        <v>1</v>
      </c>
      <c r="E281" s="65"/>
      <c r="F281" s="63"/>
      <c r="G281" s="10"/>
      <c r="H281" s="10"/>
      <c r="I281" s="10">
        <v>1800</v>
      </c>
      <c r="J281" s="28">
        <f>SUM(E281:I281)</f>
        <v>1800</v>
      </c>
      <c r="K281" s="5" t="s">
        <v>314</v>
      </c>
    </row>
    <row r="282" spans="2:11" ht="31.5">
      <c r="B282" s="62" t="s">
        <v>288</v>
      </c>
      <c r="C282" s="33" t="s">
        <v>227</v>
      </c>
      <c r="D282" s="23">
        <f aca="true" t="shared" si="40" ref="D282:J282">D283+D284+D285</f>
        <v>9.16</v>
      </c>
      <c r="E282" s="23">
        <f t="shared" si="40"/>
        <v>400</v>
      </c>
      <c r="F282" s="23">
        <f t="shared" si="40"/>
        <v>4900</v>
      </c>
      <c r="G282" s="23">
        <f t="shared" si="40"/>
        <v>11700</v>
      </c>
      <c r="H282" s="23">
        <f t="shared" si="40"/>
        <v>0</v>
      </c>
      <c r="I282" s="23">
        <f t="shared" si="40"/>
        <v>0</v>
      </c>
      <c r="J282" s="23">
        <f t="shared" si="40"/>
        <v>17000</v>
      </c>
      <c r="K282" s="61"/>
    </row>
    <row r="283" spans="2:11" ht="32.25" customHeight="1">
      <c r="B283" s="60" t="s">
        <v>289</v>
      </c>
      <c r="C283" s="11" t="s">
        <v>227</v>
      </c>
      <c r="D283" s="58">
        <v>2.7</v>
      </c>
      <c r="E283" s="10"/>
      <c r="F283" s="10">
        <v>600</v>
      </c>
      <c r="G283" s="10">
        <v>5400</v>
      </c>
      <c r="H283" s="10"/>
      <c r="I283" s="10"/>
      <c r="J283" s="28">
        <f aca="true" t="shared" si="41" ref="J283:J290">SUM(E283:I283)</f>
        <v>6000</v>
      </c>
      <c r="K283" s="5" t="s">
        <v>314</v>
      </c>
    </row>
    <row r="284" spans="2:11" ht="31.5" customHeight="1">
      <c r="B284" s="60" t="s">
        <v>290</v>
      </c>
      <c r="C284" s="11" t="s">
        <v>227</v>
      </c>
      <c r="D284" s="58">
        <v>4.15</v>
      </c>
      <c r="E284" s="10"/>
      <c r="F284" s="10">
        <v>700</v>
      </c>
      <c r="G284" s="10">
        <v>6300</v>
      </c>
      <c r="H284" s="10"/>
      <c r="I284" s="10"/>
      <c r="J284" s="28">
        <f t="shared" si="41"/>
        <v>7000</v>
      </c>
      <c r="K284" s="5" t="s">
        <v>314</v>
      </c>
    </row>
    <row r="285" spans="2:11" ht="23.25" customHeight="1">
      <c r="B285" s="55" t="s">
        <v>291</v>
      </c>
      <c r="C285" s="11" t="s">
        <v>227</v>
      </c>
      <c r="D285" s="10">
        <v>2.31</v>
      </c>
      <c r="E285" s="10">
        <v>400</v>
      </c>
      <c r="F285" s="10">
        <v>3600</v>
      </c>
      <c r="G285" s="10"/>
      <c r="H285" s="10"/>
      <c r="I285" s="10"/>
      <c r="J285" s="28">
        <f t="shared" si="41"/>
        <v>4000</v>
      </c>
      <c r="K285" s="5" t="s">
        <v>314</v>
      </c>
    </row>
    <row r="286" spans="2:11" ht="15" customHeight="1">
      <c r="B286" s="80" t="s">
        <v>292</v>
      </c>
      <c r="C286" s="81"/>
      <c r="D286" s="81"/>
      <c r="E286" s="82">
        <f aca="true" t="shared" si="42" ref="E286:J286">E254+E282</f>
        <v>550</v>
      </c>
      <c r="F286" s="82">
        <f t="shared" si="42"/>
        <v>5850</v>
      </c>
      <c r="G286" s="82">
        <f t="shared" si="42"/>
        <v>12500</v>
      </c>
      <c r="H286" s="82">
        <f t="shared" si="42"/>
        <v>5350</v>
      </c>
      <c r="I286" s="82">
        <f t="shared" si="42"/>
        <v>5700</v>
      </c>
      <c r="J286" s="82">
        <f t="shared" si="42"/>
        <v>29950</v>
      </c>
      <c r="K286" s="5"/>
    </row>
    <row r="287" spans="2:11" ht="15.75">
      <c r="B287" s="121" t="s">
        <v>305</v>
      </c>
      <c r="C287" s="122"/>
      <c r="D287" s="122"/>
      <c r="E287" s="122"/>
      <c r="F287" s="122"/>
      <c r="G287" s="122"/>
      <c r="H287" s="122"/>
      <c r="I287" s="122"/>
      <c r="J287" s="122"/>
      <c r="K287" s="123"/>
    </row>
    <row r="288" spans="1:19" s="53" customFormat="1" ht="47.25">
      <c r="A288" s="36"/>
      <c r="B288" s="76" t="s">
        <v>306</v>
      </c>
      <c r="C288" s="52" t="s">
        <v>169</v>
      </c>
      <c r="D288" s="77">
        <v>1</v>
      </c>
      <c r="E288" s="90">
        <v>2513</v>
      </c>
      <c r="F288" s="77"/>
      <c r="G288" s="77"/>
      <c r="H288" s="77"/>
      <c r="I288" s="77"/>
      <c r="J288" s="105">
        <f t="shared" si="41"/>
        <v>2513</v>
      </c>
      <c r="K288" s="79" t="s">
        <v>315</v>
      </c>
      <c r="L288" s="36"/>
      <c r="M288" s="36"/>
      <c r="N288" s="36"/>
      <c r="O288" s="36"/>
      <c r="P288" s="36"/>
      <c r="Q288" s="36"/>
      <c r="R288" s="36"/>
      <c r="S288" s="36"/>
    </row>
    <row r="289" spans="2:11" ht="47.25">
      <c r="B289" s="55" t="s">
        <v>307</v>
      </c>
      <c r="C289" s="56" t="s">
        <v>169</v>
      </c>
      <c r="D289" s="56">
        <v>1</v>
      </c>
      <c r="E289" s="56"/>
      <c r="F289" s="91">
        <v>70000</v>
      </c>
      <c r="G289" s="104">
        <v>55000</v>
      </c>
      <c r="H289" s="104">
        <v>55000</v>
      </c>
      <c r="I289" s="10"/>
      <c r="J289" s="105">
        <f t="shared" si="41"/>
        <v>180000</v>
      </c>
      <c r="K289" s="79" t="s">
        <v>315</v>
      </c>
    </row>
    <row r="290" spans="2:11" ht="13.5" customHeight="1">
      <c r="B290" s="80" t="s">
        <v>308</v>
      </c>
      <c r="C290" s="81"/>
      <c r="D290" s="81"/>
      <c r="E290" s="82">
        <f>E289+E288</f>
        <v>2513</v>
      </c>
      <c r="F290" s="82">
        <f>F289+F288</f>
        <v>70000</v>
      </c>
      <c r="G290" s="82">
        <f>G289+G288</f>
        <v>55000</v>
      </c>
      <c r="H290" s="82">
        <f>H289+H288</f>
        <v>55000</v>
      </c>
      <c r="I290" s="82">
        <f>I289+I288</f>
        <v>0</v>
      </c>
      <c r="J290" s="83">
        <f t="shared" si="41"/>
        <v>182513</v>
      </c>
      <c r="K290" s="84"/>
    </row>
    <row r="291" spans="2:11" ht="20.25" customHeight="1">
      <c r="B291" s="93" t="s">
        <v>258</v>
      </c>
      <c r="C291" s="93"/>
      <c r="D291" s="94"/>
      <c r="E291" s="95">
        <v>125833.02</v>
      </c>
      <c r="F291" s="95">
        <f aca="true" t="shared" si="43" ref="E291:J291">F113+F151+F235+F252+F286+F290</f>
        <v>386179.459</v>
      </c>
      <c r="G291" s="95">
        <f t="shared" si="43"/>
        <v>453047</v>
      </c>
      <c r="H291" s="95">
        <f t="shared" si="43"/>
        <v>479491.445</v>
      </c>
      <c r="I291" s="95">
        <f t="shared" si="43"/>
        <v>1246562.312</v>
      </c>
      <c r="J291" s="95">
        <f t="shared" si="43"/>
        <v>2691113.244</v>
      </c>
      <c r="K291" s="112"/>
    </row>
    <row r="292" spans="2:10" ht="18.75">
      <c r="B292" s="114" t="s">
        <v>317</v>
      </c>
      <c r="E292" s="115">
        <f>E75+E118+E120/2+E139+E140+E288</f>
        <v>37834.69</v>
      </c>
      <c r="F292" s="115">
        <f>F12+F25+F120/2+F142/2+F289</f>
        <v>96702.563</v>
      </c>
      <c r="G292" s="115">
        <f>G141+G142/2+G143/2+G289</f>
        <v>69504</v>
      </c>
      <c r="H292" s="115">
        <f>H142/2+H143/2+H289</f>
        <v>68800</v>
      </c>
      <c r="I292" s="115">
        <f>I143/2</f>
        <v>9000</v>
      </c>
      <c r="J292" s="115">
        <f>I292+H292+G292+F292+E292</f>
        <v>281841.253</v>
      </c>
    </row>
    <row r="293" spans="2:11" ht="18.75">
      <c r="B293" s="114" t="s">
        <v>318</v>
      </c>
      <c r="C293" s="112"/>
      <c r="D293" s="113"/>
      <c r="E293" s="116">
        <f aca="true" t="shared" si="44" ref="E293:J293">E291-E292</f>
        <v>87998.33</v>
      </c>
      <c r="F293" s="116">
        <f t="shared" si="44"/>
        <v>289476.89599999995</v>
      </c>
      <c r="G293" s="116">
        <f t="shared" si="44"/>
        <v>383543</v>
      </c>
      <c r="H293" s="116">
        <f t="shared" si="44"/>
        <v>410691.445</v>
      </c>
      <c r="I293" s="116">
        <f t="shared" si="44"/>
        <v>1237562.312</v>
      </c>
      <c r="J293" s="116">
        <f t="shared" si="44"/>
        <v>2409271.991</v>
      </c>
      <c r="K293" s="112"/>
    </row>
    <row r="294" spans="5:10" ht="15.75">
      <c r="E294" s="109"/>
      <c r="F294" s="109"/>
      <c r="G294" s="109"/>
      <c r="H294" s="109"/>
      <c r="I294" s="109"/>
      <c r="J294" s="108"/>
    </row>
  </sheetData>
  <autoFilter ref="A5:D112"/>
  <mergeCells count="14">
    <mergeCell ref="B287:K287"/>
    <mergeCell ref="B236:K236"/>
    <mergeCell ref="K5:K6"/>
    <mergeCell ref="B7:K7"/>
    <mergeCell ref="B114:K114"/>
    <mergeCell ref="B152:K152"/>
    <mergeCell ref="E5:J5"/>
    <mergeCell ref="B253:K253"/>
    <mergeCell ref="A1:K1"/>
    <mergeCell ref="A5:A6"/>
    <mergeCell ref="B5:B6"/>
    <mergeCell ref="D5:D6"/>
    <mergeCell ref="C5:C6"/>
    <mergeCell ref="A3:K3"/>
  </mergeCells>
  <printOptions/>
  <pageMargins left="0.29" right="0.17" top="0.39" bottom="0.36" header="0.43" footer="0.3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9" sqref="E4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vinogradova</cp:lastModifiedBy>
  <cp:lastPrinted>2011-08-19T11:13:22Z</cp:lastPrinted>
  <dcterms:created xsi:type="dcterms:W3CDTF">2011-07-12T10:21:02Z</dcterms:created>
  <dcterms:modified xsi:type="dcterms:W3CDTF">2011-09-30T10:19:01Z</dcterms:modified>
  <cp:category/>
  <cp:version/>
  <cp:contentType/>
  <cp:contentStatus/>
</cp:coreProperties>
</file>